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nell.hoffelt\Desktop\Academic Advising Guide Sheets 2016-2017\ABS\"/>
    </mc:Choice>
  </mc:AlternateContent>
  <bookViews>
    <workbookView xWindow="0" yWindow="0" windowWidth="19200" windowHeight="11595"/>
  </bookViews>
  <sheets>
    <sheet name="Animal Science - Science" sheetId="5" r:id="rId1"/>
    <sheet name="COURSE OPTIONS Reference" sheetId="6" r:id="rId2"/>
    <sheet name="Course Options - No Prereqs" sheetId="7" r:id="rId3"/>
  </sheets>
  <definedNames>
    <definedName name="AS_Production">OFFSET('COURSE OPTIONS Reference'!#REF!,0,0,COUNTA('COURSE OPTIONS Reference'!#REF!)-COUNTBLANK('COURSE OPTIONS Reference'!#REF!),1)</definedName>
    <definedName name="_xlnm.Print_Area" localSheetId="0">'Animal Science - Science'!$A$1:$O$88</definedName>
    <definedName name="SGR_3">'COURSE OPTIONS Reference'!#REF!</definedName>
  </definedNames>
  <calcPr calcId="152511"/>
</workbook>
</file>

<file path=xl/calcChain.xml><?xml version="1.0" encoding="utf-8"?>
<calcChain xmlns="http://schemas.openxmlformats.org/spreadsheetml/2006/main">
  <c r="A25" i="5" l="1"/>
  <c r="M45" i="5" l="1"/>
  <c r="M33" i="5"/>
  <c r="M29" i="5"/>
  <c r="M19" i="5"/>
  <c r="M16" i="5"/>
  <c r="M10" i="5"/>
  <c r="M6" i="5"/>
  <c r="A19" i="5"/>
  <c r="B19" i="5"/>
  <c r="D19" i="5"/>
  <c r="A18" i="5"/>
  <c r="B18" i="5"/>
  <c r="D18" i="5"/>
  <c r="K20" i="5"/>
  <c r="J17" i="5"/>
  <c r="K17" i="5"/>
  <c r="L17" i="5"/>
  <c r="M17" i="5"/>
  <c r="N17" i="5"/>
  <c r="O17" i="5"/>
  <c r="G12" i="5"/>
  <c r="H12" i="5" s="1"/>
  <c r="M83" i="5" l="1"/>
  <c r="M59" i="5"/>
  <c r="M68" i="5"/>
  <c r="D59" i="5"/>
  <c r="O11" i="5"/>
  <c r="F33" i="5"/>
  <c r="E33" i="5"/>
  <c r="F22" i="5"/>
  <c r="E22" i="5"/>
  <c r="F15" i="5"/>
  <c r="E15" i="5"/>
  <c r="O36" i="5" l="1"/>
  <c r="N36" i="5"/>
  <c r="M36" i="5"/>
  <c r="L36" i="5"/>
  <c r="J36" i="5"/>
  <c r="K36" i="5"/>
  <c r="O34" i="5" l="1"/>
  <c r="N34" i="5"/>
  <c r="M34" i="5"/>
  <c r="L34" i="5"/>
  <c r="K34" i="5"/>
  <c r="J34" i="5"/>
  <c r="O37" i="5"/>
  <c r="N37" i="5"/>
  <c r="M37" i="5"/>
  <c r="L37" i="5"/>
  <c r="K37" i="5"/>
  <c r="J37" i="5"/>
  <c r="M31" i="5"/>
  <c r="L31" i="5"/>
  <c r="K31" i="5"/>
  <c r="O30" i="5"/>
  <c r="N30" i="5"/>
  <c r="M30" i="5"/>
  <c r="L30" i="5"/>
  <c r="K30" i="5"/>
  <c r="J30" i="5"/>
  <c r="O25" i="5"/>
  <c r="N25" i="5"/>
  <c r="M25" i="5"/>
  <c r="L25" i="5"/>
  <c r="K25" i="5"/>
  <c r="J25" i="5"/>
  <c r="O18" i="5"/>
  <c r="N18" i="5"/>
  <c r="M18" i="5"/>
  <c r="L18" i="5"/>
  <c r="J18" i="5"/>
  <c r="K18" i="5"/>
  <c r="D33" i="5"/>
  <c r="C33" i="5"/>
  <c r="B33" i="5"/>
  <c r="A33" i="5"/>
  <c r="D22" i="5"/>
  <c r="C22" i="5"/>
  <c r="B22" i="5"/>
  <c r="A22" i="5"/>
  <c r="D15" i="5"/>
  <c r="C15" i="5"/>
  <c r="B15" i="5"/>
  <c r="A15" i="5"/>
  <c r="A8" i="5" l="1"/>
  <c r="A14" i="5" l="1"/>
  <c r="J35" i="5" l="1"/>
  <c r="K35" i="5"/>
  <c r="L35" i="5"/>
  <c r="M35" i="5"/>
  <c r="N35" i="5"/>
  <c r="O35" i="5"/>
  <c r="N31" i="5"/>
  <c r="O31" i="5"/>
  <c r="J31" i="5"/>
  <c r="K28" i="5"/>
  <c r="L28" i="5"/>
  <c r="M28" i="5"/>
  <c r="N28" i="5"/>
  <c r="O28" i="5"/>
  <c r="J28" i="5"/>
  <c r="K27" i="5"/>
  <c r="L27" i="5"/>
  <c r="M27" i="5"/>
  <c r="N27" i="5"/>
  <c r="O27" i="5"/>
  <c r="J27" i="5"/>
  <c r="K26" i="5"/>
  <c r="L26" i="5"/>
  <c r="M26" i="5"/>
  <c r="N26" i="5"/>
  <c r="O26" i="5"/>
  <c r="J26" i="5"/>
  <c r="K11" i="5"/>
  <c r="L11" i="5"/>
  <c r="M11" i="5"/>
  <c r="N11" i="5"/>
  <c r="J11" i="5"/>
  <c r="K15" i="5"/>
  <c r="L15" i="5"/>
  <c r="M15" i="5"/>
  <c r="N15" i="5"/>
  <c r="O15" i="5"/>
  <c r="J15" i="5"/>
  <c r="K24" i="5"/>
  <c r="L24" i="5"/>
  <c r="M24" i="5"/>
  <c r="N24" i="5"/>
  <c r="O24" i="5"/>
  <c r="J24" i="5"/>
  <c r="K23" i="5"/>
  <c r="L23" i="5"/>
  <c r="M23" i="5"/>
  <c r="N23" i="5"/>
  <c r="O23" i="5"/>
  <c r="J23" i="5"/>
  <c r="K22" i="5"/>
  <c r="L22" i="5"/>
  <c r="M22" i="5"/>
  <c r="N22" i="5"/>
  <c r="O22" i="5"/>
  <c r="J22" i="5"/>
  <c r="K21" i="5"/>
  <c r="L21" i="5"/>
  <c r="M21" i="5"/>
  <c r="N21" i="5"/>
  <c r="O21" i="5"/>
  <c r="J21" i="5"/>
  <c r="L20" i="5"/>
  <c r="M20" i="5"/>
  <c r="N20" i="5"/>
  <c r="O20" i="5"/>
  <c r="J20" i="5"/>
  <c r="K14" i="5"/>
  <c r="L14" i="5"/>
  <c r="M14" i="5"/>
  <c r="N14" i="5"/>
  <c r="O14" i="5"/>
  <c r="P17" i="5" s="1"/>
  <c r="J14" i="5"/>
  <c r="K9" i="5"/>
  <c r="L9" i="5"/>
  <c r="M9" i="5"/>
  <c r="N9" i="5"/>
  <c r="O9" i="5"/>
  <c r="P16" i="5" s="1"/>
  <c r="J9" i="5"/>
  <c r="K32" i="5"/>
  <c r="L32" i="5"/>
  <c r="M32" i="5"/>
  <c r="N32" i="5"/>
  <c r="O32" i="5"/>
  <c r="J32" i="5"/>
  <c r="K12" i="5"/>
  <c r="L12" i="5"/>
  <c r="M12" i="5"/>
  <c r="N12" i="5"/>
  <c r="O12" i="5"/>
  <c r="P12" i="5" s="1"/>
  <c r="Q12" i="5" s="1"/>
  <c r="J12" i="5"/>
  <c r="K8" i="5"/>
  <c r="L8" i="5"/>
  <c r="M8" i="5"/>
  <c r="N8" i="5"/>
  <c r="O8" i="5"/>
  <c r="J8" i="5"/>
  <c r="K7" i="5"/>
  <c r="L7" i="5"/>
  <c r="M7" i="5"/>
  <c r="N7" i="5"/>
  <c r="O7" i="5"/>
  <c r="J7" i="5"/>
  <c r="B30" i="5"/>
  <c r="C30" i="5"/>
  <c r="D30" i="5"/>
  <c r="E30" i="5"/>
  <c r="F30" i="5"/>
  <c r="A30" i="5"/>
  <c r="B26" i="5"/>
  <c r="C26" i="5"/>
  <c r="D26" i="5"/>
  <c r="E26" i="5"/>
  <c r="F26" i="5"/>
  <c r="A26" i="5"/>
  <c r="B25" i="5"/>
  <c r="C25" i="5"/>
  <c r="D25" i="5"/>
  <c r="E25" i="5"/>
  <c r="F25" i="5"/>
  <c r="B14" i="5"/>
  <c r="C14" i="5"/>
  <c r="D14" i="5"/>
  <c r="E14" i="5"/>
  <c r="F14" i="5"/>
  <c r="B11" i="5"/>
  <c r="C11" i="5"/>
  <c r="D11" i="5"/>
  <c r="E11" i="5"/>
  <c r="F11" i="5"/>
  <c r="A11" i="5"/>
  <c r="B8" i="5"/>
  <c r="C8" i="5"/>
  <c r="D8" i="5"/>
  <c r="E8" i="5"/>
  <c r="F8" i="5"/>
  <c r="B7" i="5"/>
  <c r="C7" i="5"/>
  <c r="D7" i="5"/>
  <c r="E7" i="5"/>
  <c r="A7" i="5"/>
  <c r="Q16" i="5" l="1"/>
  <c r="P20" i="5"/>
  <c r="P19" i="5"/>
  <c r="Q19" i="5" s="1"/>
  <c r="G22" i="5" l="1"/>
  <c r="H22" i="5" s="1"/>
  <c r="P22" i="5"/>
  <c r="P21" i="5"/>
  <c r="P7" i="5" l="1"/>
  <c r="Q7" i="5" s="1"/>
  <c r="D83" i="5" l="1"/>
  <c r="D76" i="5"/>
  <c r="D68" i="5"/>
  <c r="M76" i="5"/>
  <c r="M85" i="5" l="1"/>
  <c r="P30" i="5"/>
  <c r="Q30" i="5" s="1"/>
  <c r="P31" i="5"/>
  <c r="Q31" i="5" s="1"/>
  <c r="P32" i="5"/>
  <c r="Q32" i="5" s="1"/>
  <c r="P33" i="5"/>
  <c r="Q33" i="5" s="1"/>
  <c r="P34" i="5"/>
  <c r="Q34" i="5" s="1"/>
  <c r="P35" i="5"/>
  <c r="Q35" i="5" s="1"/>
  <c r="P36" i="5"/>
  <c r="Q36" i="5" s="1"/>
  <c r="P37" i="5"/>
  <c r="Q37" i="5" s="1"/>
  <c r="P38" i="5"/>
  <c r="Q38" i="5" s="1"/>
  <c r="P39" i="5"/>
  <c r="Q39" i="5" s="1"/>
  <c r="P40" i="5"/>
  <c r="Q40" i="5" s="1"/>
  <c r="P41" i="5"/>
  <c r="Q41" i="5" s="1"/>
  <c r="G7" i="5"/>
  <c r="H7" i="5" s="1"/>
  <c r="P8" i="5"/>
  <c r="Q8" i="5" s="1"/>
  <c r="P9" i="5"/>
  <c r="Q9" i="5" s="1"/>
  <c r="P10" i="5"/>
  <c r="Q10" i="5" s="1"/>
  <c r="P11" i="5"/>
  <c r="Q11" i="5" s="1"/>
  <c r="P13" i="5"/>
  <c r="Q13" i="5" s="1"/>
  <c r="P14" i="5"/>
  <c r="Q14" i="5" s="1"/>
  <c r="P15" i="5"/>
  <c r="Q15" i="5" s="1"/>
  <c r="Q17" i="5"/>
  <c r="P18" i="5"/>
  <c r="Q18" i="5" s="1"/>
  <c r="Q20" i="5"/>
  <c r="Q21" i="5"/>
  <c r="Q22" i="5"/>
  <c r="P23" i="5"/>
  <c r="P24" i="5"/>
  <c r="Q24" i="5" s="1"/>
  <c r="P25" i="5"/>
  <c r="Q25" i="5" s="1"/>
  <c r="P26" i="5"/>
  <c r="Q26" i="5" s="1"/>
  <c r="P27" i="5"/>
  <c r="Q27" i="5" s="1"/>
  <c r="P28" i="5"/>
  <c r="Q28" i="5" s="1"/>
  <c r="Q23" i="5" l="1"/>
  <c r="P44" i="5"/>
  <c r="G27" i="5"/>
  <c r="H27" i="5" s="1"/>
  <c r="G28" i="5"/>
  <c r="H28" i="5" s="1"/>
  <c r="G30" i="5"/>
  <c r="H30" i="5" s="1"/>
  <c r="G31" i="5"/>
  <c r="H31" i="5" s="1"/>
  <c r="G32" i="5"/>
  <c r="H32" i="5" s="1"/>
  <c r="G33" i="5"/>
  <c r="H33" i="5" s="1"/>
  <c r="G34" i="5"/>
  <c r="H34" i="5" s="1"/>
  <c r="G35" i="5"/>
  <c r="H35" i="5" s="1"/>
  <c r="G36" i="5"/>
  <c r="H36" i="5" s="1"/>
  <c r="G37" i="5"/>
  <c r="H37" i="5" s="1"/>
  <c r="G38" i="5"/>
  <c r="H38" i="5" s="1"/>
  <c r="G39" i="5"/>
  <c r="H39" i="5" s="1"/>
  <c r="G40" i="5"/>
  <c r="H40" i="5" s="1"/>
  <c r="G41" i="5"/>
  <c r="H41" i="5" s="1"/>
  <c r="G42" i="5"/>
  <c r="H42" i="5" s="1"/>
  <c r="G43" i="5"/>
  <c r="H43" i="5" s="1"/>
  <c r="G8" i="5"/>
  <c r="G9" i="5"/>
  <c r="H9" i="5" s="1"/>
  <c r="G10" i="5"/>
  <c r="H10" i="5" s="1"/>
  <c r="G11" i="5"/>
  <c r="H11" i="5" s="1"/>
  <c r="G13" i="5"/>
  <c r="H13" i="5" s="1"/>
  <c r="G14" i="5"/>
  <c r="H14" i="5" s="1"/>
  <c r="G15" i="5"/>
  <c r="H15" i="5" s="1"/>
  <c r="G16" i="5"/>
  <c r="H16" i="5" s="1"/>
  <c r="G17" i="5"/>
  <c r="H17" i="5" s="1"/>
  <c r="G18" i="5"/>
  <c r="G19" i="5"/>
  <c r="H19" i="5" s="1"/>
  <c r="G20" i="5"/>
  <c r="H20" i="5" s="1"/>
  <c r="G21" i="5"/>
  <c r="H21" i="5" s="1"/>
  <c r="G23" i="5"/>
  <c r="H23" i="5" s="1"/>
  <c r="G24" i="5"/>
  <c r="H24" i="5" s="1"/>
  <c r="G25" i="5"/>
  <c r="H25" i="5" s="1"/>
  <c r="G26" i="5"/>
  <c r="H26" i="5" s="1"/>
  <c r="H18" i="5" l="1"/>
  <c r="P43" i="5"/>
  <c r="H8" i="5"/>
  <c r="Q43" i="5" l="1"/>
  <c r="D32" i="5"/>
  <c r="D29" i="5"/>
  <c r="D24" i="5"/>
  <c r="D21" i="5"/>
  <c r="D17" i="5"/>
  <c r="D13" i="5"/>
  <c r="D10" i="5"/>
  <c r="M3" i="5" l="1"/>
  <c r="D6" i="5" l="1"/>
  <c r="A47" i="5"/>
</calcChain>
</file>

<file path=xl/sharedStrings.xml><?xml version="1.0" encoding="utf-8"?>
<sst xmlns="http://schemas.openxmlformats.org/spreadsheetml/2006/main" count="274" uniqueCount="233">
  <si>
    <t>Student</t>
  </si>
  <si>
    <t>Advisor</t>
  </si>
  <si>
    <t>Information Subject to Change.  This checksheet is not a contract.</t>
  </si>
  <si>
    <t>Totals</t>
  </si>
  <si>
    <t>SGR Goal 1</t>
  </si>
  <si>
    <t>IGR Goal 1</t>
  </si>
  <si>
    <t>IGR Goal 2</t>
  </si>
  <si>
    <t>SGR Goal 2</t>
  </si>
  <si>
    <t>SGR Goal 3</t>
  </si>
  <si>
    <t>SGR Goal 4</t>
  </si>
  <si>
    <t>SGR Goal 5</t>
  </si>
  <si>
    <t>SGR Goal 6</t>
  </si>
  <si>
    <t>Globalization Requirement</t>
  </si>
  <si>
    <t>Advanced Writing Requirement</t>
  </si>
  <si>
    <t>SEM</t>
  </si>
  <si>
    <t>CR</t>
  </si>
  <si>
    <t>SGR courses</t>
  </si>
  <si>
    <t>IGR courses</t>
  </si>
  <si>
    <t>Advanced Writing (AW)</t>
  </si>
  <si>
    <t>Globalization (G)</t>
  </si>
  <si>
    <t>First Year Seminar (IGR 1)</t>
  </si>
  <si>
    <t>SPCM 101</t>
  </si>
  <si>
    <t>Fundamentals of Speech (SGR 2)</t>
  </si>
  <si>
    <t>SGR #4</t>
  </si>
  <si>
    <t>Humanities/Arts Diversity (SGR 4)</t>
  </si>
  <si>
    <t>ENGL 101</t>
  </si>
  <si>
    <t>Composition I (SGR 1)</t>
  </si>
  <si>
    <t>Composition II (SGR 1)</t>
  </si>
  <si>
    <t>Written Communication (6 credits)</t>
  </si>
  <si>
    <t>Oral Communication (3 credits)</t>
  </si>
  <si>
    <t>Social Sciences/Diversity (2 Disciplines, 6 credits)</t>
  </si>
  <si>
    <t>Humanities and Arts/Diversity (2 Disciplines, 6 credits)</t>
  </si>
  <si>
    <t>Mathematics (3 credits)</t>
  </si>
  <si>
    <t>Natural Sciences (6 credits)</t>
  </si>
  <si>
    <t>Institutional Graduation Requirements (IGRs) (5 credits)</t>
  </si>
  <si>
    <t>Course Title</t>
  </si>
  <si>
    <t>Credits</t>
  </si>
  <si>
    <t>Student ID#</t>
  </si>
  <si>
    <t>Anticipated Graduation Term</t>
  </si>
  <si>
    <t xml:space="preserve">Today's Date </t>
  </si>
  <si>
    <t>GR</t>
  </si>
  <si>
    <r>
      <rPr>
        <b/>
        <sz val="9"/>
        <color rgb="FFFF0000"/>
        <rFont val="Calibri"/>
        <family val="2"/>
      </rPr>
      <t>Prerequsites</t>
    </r>
    <r>
      <rPr>
        <b/>
        <sz val="9"/>
        <rFont val="Calibri"/>
        <family val="2"/>
      </rPr>
      <t>/Comments</t>
    </r>
  </si>
  <si>
    <r>
      <t xml:space="preserve">System General Education Requirements  </t>
    </r>
    <r>
      <rPr>
        <b/>
        <sz val="10"/>
        <color theme="1"/>
        <rFont val="Calibri"/>
        <family val="2"/>
        <scheme val="minor"/>
      </rPr>
      <t>(SGR) (30 credits, Complete First 2 Years)</t>
    </r>
  </si>
  <si>
    <t>First Year Fall Courses</t>
  </si>
  <si>
    <t>First Year Spring Courses</t>
  </si>
  <si>
    <t>Second Year Fall Courses</t>
  </si>
  <si>
    <t>Second Year Spring Courses</t>
  </si>
  <si>
    <t>Third Year Fall Course</t>
  </si>
  <si>
    <t>Third Year Spring Courses</t>
  </si>
  <si>
    <t>Fourth Year Fall Courses</t>
  </si>
  <si>
    <t>Fourth Year Spring Courses</t>
  </si>
  <si>
    <t>Sample 4 Year Plan</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</si>
  <si>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</si>
  <si>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</si>
  <si>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</si>
  <si>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</si>
  <si>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</si>
  <si>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</si>
  <si>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</si>
  <si>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</si>
  <si>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</si>
  <si>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</si>
  <si>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</si>
  <si>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</si>
  <si>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</si>
  <si>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</si>
  <si>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</si>
  <si>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</si>
  <si>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Current Issues in Animal Science</t>
  </si>
  <si>
    <t>F</t>
  </si>
  <si>
    <t>AS 241/241L</t>
  </si>
  <si>
    <t>Animal Science Courses</t>
  </si>
  <si>
    <t>AS 332</t>
  </si>
  <si>
    <t>Livestock Breeding &amp; Genetics</t>
  </si>
  <si>
    <t>S</t>
  </si>
  <si>
    <t>Livestock Reproduction/Lab</t>
  </si>
  <si>
    <t>Science Requirements</t>
  </si>
  <si>
    <t>Class List on Course Option Reference</t>
  </si>
  <si>
    <t>Group I Electives (11 credits)</t>
  </si>
  <si>
    <t>Major Courses</t>
  </si>
  <si>
    <t>General Biology II/Lab (SGR 6)</t>
  </si>
  <si>
    <t>General Electives</t>
  </si>
  <si>
    <t>Total Credits Completed</t>
  </si>
  <si>
    <t>TOTAL CREDITS Needed</t>
  </si>
  <si>
    <t>Prereq ENGL 101</t>
  </si>
  <si>
    <t>Estimated GPA</t>
  </si>
  <si>
    <t>General Chemistry II/Lab</t>
  </si>
  <si>
    <t>Organic Chemistry II/Lab</t>
  </si>
  <si>
    <t>CHEM 464</t>
  </si>
  <si>
    <t>PHYS 113/L OR PHYS 213/L</t>
  </si>
  <si>
    <t>CHEM 112/L</t>
  </si>
  <si>
    <t>CHEM 114/L</t>
  </si>
  <si>
    <t>CHEM 326/L</t>
  </si>
  <si>
    <t>CHEM 328/L</t>
  </si>
  <si>
    <t>Prereq CHEM 112/L</t>
  </si>
  <si>
    <t>Prereq BIO 151/L</t>
  </si>
  <si>
    <t>Prereq CHEM 326/L</t>
  </si>
  <si>
    <r>
      <rPr>
        <sz val="9"/>
        <color rgb="FFFF0000"/>
        <rFont val="Calibri"/>
        <family val="2"/>
      </rPr>
      <t>Prereq CHEM 114/L</t>
    </r>
    <r>
      <rPr>
        <sz val="9"/>
        <rFont val="Calibri"/>
        <family val="2"/>
      </rPr>
      <t>;  Fall ONLY</t>
    </r>
  </si>
  <si>
    <t>Biochemistry</t>
  </si>
  <si>
    <t>Cultural Awareness &amp; Soc &amp; Env Responsibility</t>
  </si>
  <si>
    <t>Prereq PHYS 111/L or PHYS 211/L</t>
  </si>
  <si>
    <t>Math proficiency at or above MATH 102</t>
  </si>
  <si>
    <t>For all classes with graded labs enter the grade in the cell as: lecture grade/lab grade (example: A/B)</t>
  </si>
  <si>
    <t>PHYS 111/L OR PHYS 211L</t>
  </si>
  <si>
    <t xml:space="preserve">Introduction to Physics II/Lab OR University Physics II/Lab </t>
  </si>
  <si>
    <t>Introduction to Physics I/Lab OR University Physics I/Lab</t>
  </si>
  <si>
    <t>Prereq CHEM 108/L, 120/L or 326/L</t>
  </si>
  <si>
    <t>General Biology I/Lab (SGR 6)</t>
  </si>
  <si>
    <t>Course # and Title</t>
  </si>
  <si>
    <r>
      <rPr>
        <sz val="10"/>
        <color rgb="FFFF0000"/>
        <rFont val="Calibri"/>
        <family val="2"/>
        <scheme val="minor"/>
      </rPr>
      <t>Prerequsites</t>
    </r>
    <r>
      <rPr>
        <sz val="10"/>
        <rFont val="Calibri"/>
        <family val="2"/>
        <scheme val="minor"/>
      </rPr>
      <t>/Comments</t>
    </r>
  </si>
  <si>
    <r>
      <rPr>
        <sz val="10"/>
        <color rgb="FFFF0000"/>
        <rFont val="Calibri"/>
        <family val="2"/>
        <scheme val="minor"/>
      </rPr>
      <t>Prereq AS 241</t>
    </r>
    <r>
      <rPr>
        <sz val="10"/>
        <color theme="1"/>
        <rFont val="Calibri"/>
        <family val="2"/>
        <scheme val="minor"/>
      </rPr>
      <t>; Fall Only</t>
    </r>
  </si>
  <si>
    <t>AS 101/L</t>
  </si>
  <si>
    <t>AS 101/101L</t>
  </si>
  <si>
    <t>AS 104/104L</t>
  </si>
  <si>
    <t>AS 105</t>
  </si>
  <si>
    <t>AS 106</t>
  </si>
  <si>
    <t>AS 213</t>
  </si>
  <si>
    <t>*Course does not have a prerequisite, however space is often limited</t>
  </si>
  <si>
    <t>PHYS 111 Prereq: MATH 102 or higher, or MATH 281;  PHYS 211 Prereq: MATH 123 or 125</t>
  </si>
  <si>
    <t>ENGL 201</t>
  </si>
  <si>
    <r>
      <rPr>
        <sz val="9"/>
        <color rgb="FFFF0000"/>
        <rFont val="Calibri"/>
        <family val="2"/>
      </rPr>
      <t>Prereq AS 101 or DS 130 and BIO 103 or 153</t>
    </r>
    <r>
      <rPr>
        <sz val="9"/>
        <rFont val="Calibri"/>
        <family val="2"/>
      </rPr>
      <t>; Spring ONLY</t>
    </r>
  </si>
  <si>
    <t>Bachelor of Science in Animal Science - Science Specialization (Fall 2016)</t>
  </si>
  <si>
    <t>2016-2017 Undergraduate Catalog Requirements</t>
  </si>
  <si>
    <t>First Year Seminar</t>
  </si>
  <si>
    <t>Introduction to Animal Science &amp; Lab</t>
  </si>
  <si>
    <t>Survey of Calculus &amp; Lab (SGR 5)</t>
  </si>
  <si>
    <t>AS 219</t>
  </si>
  <si>
    <r>
      <rPr>
        <sz val="9"/>
        <color rgb="FFFF0000"/>
        <rFont val="Calibri"/>
        <family val="2"/>
      </rPr>
      <t>Prereq AS101</t>
    </r>
    <r>
      <rPr>
        <sz val="9"/>
        <rFont val="Calibri"/>
        <family val="2"/>
      </rPr>
      <t>, Fall ONLY (start-2017)</t>
    </r>
  </si>
  <si>
    <t xml:space="preserve">ECON 201 </t>
  </si>
  <si>
    <t>Principles of Microeconomics (SGR 3)</t>
  </si>
  <si>
    <t>ABS 203</t>
  </si>
  <si>
    <t>Global Food Systems (SGR 3)</t>
  </si>
  <si>
    <t>AS 333/L</t>
  </si>
  <si>
    <t>IGR #2</t>
  </si>
  <si>
    <t>AS 319/L</t>
  </si>
  <si>
    <t>Prereq AS 219</t>
  </si>
  <si>
    <r>
      <rPr>
        <sz val="9"/>
        <color rgb="FFFF0000"/>
        <rFont val="Calibri"/>
        <family val="2"/>
      </rPr>
      <t>Prereq CHEM 328/L</t>
    </r>
    <r>
      <rPr>
        <sz val="9"/>
        <rFont val="Calibri"/>
        <family val="2"/>
      </rPr>
      <t>; Fall ONLY</t>
    </r>
  </si>
  <si>
    <t>VET 403</t>
  </si>
  <si>
    <t>Animal Diseases &amp; Their Control</t>
  </si>
  <si>
    <t>Spring ONLY</t>
  </si>
  <si>
    <t>AS 389</t>
  </si>
  <si>
    <t>Experiential Learning</t>
  </si>
  <si>
    <t>or MATH 123</t>
  </si>
  <si>
    <t>Prereq MATH 102 or higher</t>
  </si>
  <si>
    <t>General Electives/Electives for Minors</t>
  </si>
  <si>
    <t>STAT 281 or NRM 282/L</t>
  </si>
  <si>
    <t>AS Capstone Course</t>
  </si>
  <si>
    <t>ACCT 210</t>
  </si>
  <si>
    <t>Principles of Accounting</t>
  </si>
  <si>
    <t xml:space="preserve">Other Required </t>
  </si>
  <si>
    <t xml:space="preserve">See course list </t>
  </si>
  <si>
    <t>AS 445-445L Value Added Meat Products &amp; Lab</t>
  </si>
  <si>
    <t>AS 450 Meat Product Safety and HACCP</t>
  </si>
  <si>
    <r>
      <rPr>
        <sz val="10"/>
        <color rgb="FFFF0000"/>
        <rFont val="Calibri"/>
        <family val="2"/>
        <scheme val="minor"/>
      </rPr>
      <t>Prereq AS 241</t>
    </r>
    <r>
      <rPr>
        <sz val="10"/>
        <color theme="1"/>
        <rFont val="Calibri"/>
        <family val="2"/>
        <scheme val="minor"/>
      </rPr>
      <t>; Fall Only, Even Years</t>
    </r>
  </si>
  <si>
    <t xml:space="preserve">AS 474-474L Cow-Calf Management and Lab                </t>
  </si>
  <si>
    <r>
      <rPr>
        <sz val="10"/>
        <color rgb="FFFF0000"/>
        <rFont val="Calibri"/>
        <family val="2"/>
        <scheme val="minor"/>
      </rPr>
      <t>Prereq AS 319, AS 332 and AS 333</t>
    </r>
    <r>
      <rPr>
        <sz val="10"/>
        <color theme="1"/>
        <rFont val="Calibri"/>
        <family val="2"/>
        <scheme val="minor"/>
      </rPr>
      <t>;  Fall or Spring semester</t>
    </r>
  </si>
  <si>
    <t xml:space="preserve">AS 475 Feedlot Operations &amp; Management  </t>
  </si>
  <si>
    <r>
      <rPr>
        <sz val="10"/>
        <color rgb="FFFF0000"/>
        <rFont val="Calibri"/>
        <family val="2"/>
        <scheme val="minor"/>
      </rPr>
      <t>Prereq AS 319</t>
    </r>
    <r>
      <rPr>
        <sz val="10"/>
        <color theme="1"/>
        <rFont val="Calibri"/>
        <family val="2"/>
        <scheme val="minor"/>
      </rPr>
      <t>; Spring Only</t>
    </r>
  </si>
  <si>
    <t>AS 476-476L Horse Production/Lab</t>
  </si>
  <si>
    <r>
      <rPr>
        <sz val="10"/>
        <color rgb="FFFF0000"/>
        <rFont val="Calibri"/>
        <family val="2"/>
        <scheme val="minor"/>
      </rPr>
      <t>Prereq AS 319 or AS 220 and AS 333 or AS 420,  and AS 332</t>
    </r>
    <r>
      <rPr>
        <sz val="10"/>
        <color theme="1"/>
        <rFont val="Calibri"/>
        <family val="2"/>
        <scheme val="minor"/>
      </rPr>
      <t>; Spring Only</t>
    </r>
  </si>
  <si>
    <t>AS 477 - 477L Sheep &amp; Wool Production &amp; Lab</t>
  </si>
  <si>
    <r>
      <rPr>
        <sz val="10"/>
        <color rgb="FFFF0000"/>
        <rFont val="Calibri"/>
        <family val="2"/>
        <scheme val="minor"/>
      </rPr>
      <t>Prereq AS 319, AS 332 and AS 333</t>
    </r>
    <r>
      <rPr>
        <sz val="10"/>
        <color theme="1"/>
        <rFont val="Calibri"/>
        <family val="2"/>
        <scheme val="minor"/>
      </rPr>
      <t>; Fall Only</t>
    </r>
  </si>
  <si>
    <t>AS 478-478L Swine Production and Lab</t>
  </si>
  <si>
    <r>
      <rPr>
        <sz val="10"/>
        <color rgb="FFFF0000"/>
        <rFont val="Calibri"/>
        <family val="2"/>
        <scheme val="minor"/>
      </rPr>
      <t>Prereq AS 319, AS 332 and AS 333</t>
    </r>
    <r>
      <rPr>
        <sz val="10"/>
        <color theme="1"/>
        <rFont val="Calibri"/>
        <family val="2"/>
        <scheme val="minor"/>
      </rPr>
      <t>;  Spring Only</t>
    </r>
  </si>
  <si>
    <t>Experiential Learning Course Options</t>
  </si>
  <si>
    <r>
      <rPr>
        <b/>
        <sz val="10"/>
        <color rgb="FFFF0000"/>
        <rFont val="Calibri"/>
        <family val="2"/>
        <scheme val="minor"/>
      </rPr>
      <t>Prerequisites</t>
    </r>
    <r>
      <rPr>
        <b/>
        <sz val="10"/>
        <rFont val="Calibri"/>
        <family val="2"/>
        <scheme val="minor"/>
      </rPr>
      <t>/Comments</t>
    </r>
  </si>
  <si>
    <t>ABS 482 International Experience</t>
  </si>
  <si>
    <r>
      <t xml:space="preserve">ABS 203 recommended.  </t>
    </r>
    <r>
      <rPr>
        <sz val="10"/>
        <rFont val="Calibri"/>
        <family val="2"/>
        <scheme val="minor"/>
      </rPr>
      <t>Sections available vary, may include China, Australia, New Zealand, Argentina, Vietnam/Cambodia</t>
    </r>
  </si>
  <si>
    <t xml:space="preserve"> 2-4</t>
  </si>
  <si>
    <t>AS 322 Advanced Livestock Evaluation</t>
  </si>
  <si>
    <t>AS 400 Judging Teams</t>
  </si>
  <si>
    <t>Sections: 1 = Meats (fall), 2 = Livestock (fall), 3 = Wool (spring)</t>
  </si>
  <si>
    <t xml:space="preserve"> 1-2</t>
  </si>
  <si>
    <t>AS 491 Independent Study</t>
  </si>
  <si>
    <t xml:space="preserve">Instructor Consent </t>
  </si>
  <si>
    <t xml:space="preserve"> 1-3</t>
  </si>
  <si>
    <t>AS 494 Internship</t>
  </si>
  <si>
    <t xml:space="preserve">AS 101 or AS 104 and Instructor Consent </t>
  </si>
  <si>
    <t xml:space="preserve"> 1-12</t>
  </si>
  <si>
    <t>AS 498 Undergraduate Research/Scholarship</t>
  </si>
  <si>
    <t>Introduction to Horse Management*; Fall only</t>
  </si>
  <si>
    <t>Western Horsemanship*; Fall only</t>
  </si>
  <si>
    <t>English Horsemanship*; Fall only</t>
  </si>
  <si>
    <t>AS 202</t>
  </si>
  <si>
    <t>Basic Swine Science (on-line course)</t>
  </si>
  <si>
    <t>AGEC 364</t>
  </si>
  <si>
    <t>Introduction to Cooperatives</t>
  </si>
  <si>
    <t>AGEC 371</t>
  </si>
  <si>
    <t>Ag Business Management</t>
  </si>
  <si>
    <t>BADM 280</t>
  </si>
  <si>
    <t>Personal Finance</t>
  </si>
  <si>
    <t>Small Business Management</t>
  </si>
  <si>
    <t>BADM 350</t>
  </si>
  <si>
    <t>Legal Environment of Business</t>
  </si>
  <si>
    <t>BADM 474</t>
  </si>
  <si>
    <t>Personal Selling</t>
  </si>
  <si>
    <t>AS 109 or VET 109</t>
  </si>
  <si>
    <t>VET 223/223L</t>
  </si>
  <si>
    <t>MATH 121/L</t>
  </si>
  <si>
    <t>Fall only</t>
  </si>
  <si>
    <r>
      <t xml:space="preserve">Prereq CHEM 106 or 112 (231); BIOL 151 + 6 cr CHEM (233); </t>
    </r>
    <r>
      <rPr>
        <sz val="9"/>
        <rFont val="Calibri"/>
        <family val="2"/>
      </rPr>
      <t>233 Fall ONLY</t>
    </r>
  </si>
  <si>
    <t>Anatomy &amp; Physiology of Livestock/Lab</t>
  </si>
  <si>
    <t xml:space="preserve">General Electives/Electives for Minors </t>
  </si>
  <si>
    <r>
      <t xml:space="preserve">Prereq VET 223; </t>
    </r>
    <r>
      <rPr>
        <sz val="9"/>
        <rFont val="Calibri"/>
        <family val="2"/>
      </rPr>
      <t>Fall ONLY</t>
    </r>
  </si>
  <si>
    <t>Prereq dependent on course -- see course list</t>
  </si>
  <si>
    <t>AS Capstone Electives</t>
  </si>
  <si>
    <t>Introduction to Animal Science and Lab</t>
  </si>
  <si>
    <t>Introduction to Meat Science and Lab*</t>
  </si>
  <si>
    <t>DS 130/130L</t>
  </si>
  <si>
    <t xml:space="preserve">Introduction to Dairy Science and Lab </t>
  </si>
  <si>
    <t>PS 103/103L</t>
  </si>
  <si>
    <t>Crop Production and Lab</t>
  </si>
  <si>
    <t>RANG 205/205L</t>
  </si>
  <si>
    <t xml:space="preserve">Introduction to Range Management and Lab, Spring only </t>
  </si>
  <si>
    <t>Equine Health &amp; Diseases; Spring only</t>
  </si>
  <si>
    <t>BADM 334</t>
  </si>
  <si>
    <t xml:space="preserve">College of Agriculture and Biological Sciences Requirements </t>
  </si>
  <si>
    <t>Livestock Feeds &amp; Feeding/Lab</t>
  </si>
  <si>
    <t>Principles of Animal Nutrition</t>
  </si>
  <si>
    <t>AS 241/L</t>
  </si>
  <si>
    <r>
      <t xml:space="preserve">Select from: AS 445/L, 450, </t>
    </r>
    <r>
      <rPr>
        <sz val="9"/>
        <color theme="3"/>
        <rFont val="Calibri"/>
        <family val="2"/>
      </rPr>
      <t>474/L, 475, 476/L, 477/L, 478/L</t>
    </r>
  </si>
  <si>
    <r>
      <t xml:space="preserve">AS Capstone Courses (6 credits; </t>
    </r>
    <r>
      <rPr>
        <b/>
        <sz val="9"/>
        <color theme="3"/>
        <rFont val="Calibri"/>
        <family val="2"/>
      </rPr>
      <t>one must be 474, 475, 476, 477 or 478)</t>
    </r>
  </si>
  <si>
    <t>General Chemistry I/L</t>
  </si>
  <si>
    <t>Organic Chemistry I/Lab</t>
  </si>
  <si>
    <t>General (231) or Introductory (233) Microbiology/Lab</t>
  </si>
  <si>
    <t>Select from: ABS 475, AS 322, AS 400, AS 491, AS 494, or AS 498</t>
  </si>
  <si>
    <t>Introduction to Statistics or Natural Resources Statistics/Lab</t>
  </si>
  <si>
    <r>
      <t xml:space="preserve">Cultural Awareness/Responsibility </t>
    </r>
    <r>
      <rPr>
        <sz val="10"/>
        <rFont val="Calibri"/>
        <family val="2"/>
      </rPr>
      <t xml:space="preserve"> (Must have a different prefix than SGR 3, 4 and 6)</t>
    </r>
  </si>
  <si>
    <r>
      <t xml:space="preserve">AS 201 Intro to Livestock Judging and AS 285/L Livestock Evaluation and Marketing, </t>
    </r>
    <r>
      <rPr>
        <sz val="10"/>
        <rFont val="Calibri"/>
        <family val="2"/>
        <scheme val="minor"/>
      </rPr>
      <t xml:space="preserve">Spring only </t>
    </r>
  </si>
  <si>
    <t>BIOL 151/L</t>
  </si>
  <si>
    <t>BIOL 153/L</t>
  </si>
  <si>
    <t>MICR 231/L or 233/L</t>
  </si>
  <si>
    <t>Introduction to Meat Science/Lab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</si>
</sst>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43"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9"/>
      <color rgb="FF0070C0"/>
      <name val="Calibri"/>
      <family val="2"/>
    </font>
    <font>
      <i/>
      <u/>
      <sz val="9"/>
      <name val="Calibri"/>
      <family val="2"/>
    </font>
    <font>
      <b/>
      <u/>
      <sz val="10"/>
      <name val="Calibri"/>
      <family val="2"/>
    </font>
    <font>
      <b/>
      <u/>
      <sz val="9"/>
      <name val="Calibri"/>
      <family val="2"/>
    </font>
    <font>
      <b/>
      <sz val="9"/>
      <color rgb="FFFF0000"/>
      <name val="Calibri"/>
      <family val="2"/>
    </font>
    <font>
      <b/>
      <sz val="12"/>
      <color theme="1"/>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b/>
      <sz val="10"/>
      <color theme="1"/>
      <name val="Calibri"/>
      <family val="2"/>
      <scheme val="minor"/>
    </font>
    <font>
      <sz val="9"/>
      <color theme="1"/>
      <name val="Calibri"/>
      <family val="2"/>
      <scheme val="minor"/>
    </font>
    <font>
      <sz val="9"/>
      <color rgb="FF000000"/>
      <name val="Calibri"/>
      <family val="2"/>
    </font>
    <font>
      <sz val="9"/>
      <color theme="1"/>
      <name val="Calibri"/>
      <family val="2"/>
    </font>
    <font>
      <sz val="11"/>
      <color theme="1"/>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sz val="9"/>
      <color rgb="FFFF0000"/>
      <name val="Calibri"/>
      <family val="2"/>
    </font>
    <font>
      <sz val="9"/>
      <color rgb="FFFF0000"/>
      <name val="Calibri"/>
      <family val="2"/>
      <scheme val="minor"/>
    </font>
    <font>
      <b/>
      <sz val="14"/>
      <color theme="1"/>
      <name val="Calibri"/>
      <family val="2"/>
      <scheme val="minor"/>
    </font>
    <font>
      <b/>
      <sz val="14"/>
      <color rgb="FF000000"/>
      <name val="Calibri"/>
      <family val="2"/>
      <scheme val="minor"/>
    </font>
    <font>
      <sz val="10"/>
      <color theme="1"/>
      <name val="Calibri"/>
      <family val="2"/>
      <scheme val="minor"/>
    </font>
    <font>
      <sz val="10"/>
      <color rgb="FFFF0000"/>
      <name val="Calibri"/>
      <family val="2"/>
      <scheme val="minor"/>
    </font>
    <font>
      <sz val="12"/>
      <color theme="1"/>
      <name val="Calibri"/>
      <family val="2"/>
      <scheme val="minor"/>
    </font>
    <font>
      <sz val="8"/>
      <color rgb="FFFF0000"/>
      <name val="Calibri"/>
      <family val="2"/>
    </font>
    <font>
      <b/>
      <u/>
      <sz val="9"/>
      <color theme="1"/>
      <name val="Calibri"/>
      <family val="2"/>
      <scheme val="minor"/>
    </font>
    <font>
      <b/>
      <sz val="10"/>
      <color rgb="FFFF0000"/>
      <name val="Calibri"/>
      <family val="2"/>
      <scheme val="minor"/>
    </font>
    <font>
      <sz val="9"/>
      <color theme="3"/>
      <name val="Calibri"/>
      <family val="2"/>
    </font>
    <font>
      <b/>
      <sz val="9"/>
      <color theme="3"/>
      <name val="Calibri"/>
      <family val="2"/>
    </font>
  </fonts>
  <fills count="17">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7" tint="0.79998168889431442"/>
        <bgColor rgb="FF000000"/>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top style="thin">
        <color indexed="64"/>
      </top>
      <bottom/>
      <diagonal/>
    </border>
    <border>
      <left/>
      <right style="hair">
        <color indexed="64"/>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style="double">
        <color indexed="64"/>
      </top>
      <bottom style="thin">
        <color indexed="64"/>
      </bottom>
      <diagonal/>
    </border>
    <border>
      <left style="hair">
        <color indexed="64"/>
      </left>
      <right/>
      <top style="hair">
        <color indexed="64"/>
      </top>
      <bottom style="hair">
        <color indexed="64"/>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cellStyleXfs>
  <cellXfs count="276">
    <xf numFmtId="0" fontId="0" fillId="0" borderId="0" xfId="0"/>
    <xf numFmtId="0" fontId="6" fillId="0" borderId="0" xfId="2" applyFont="1" applyFill="1" applyBorder="1" applyAlignment="1">
      <alignment horizontal="center"/>
    </xf>
    <xf numFmtId="0" fontId="6" fillId="0" borderId="0" xfId="2" applyFont="1" applyFill="1" applyBorder="1" applyAlignment="1">
      <alignment horizontal="left"/>
    </xf>
    <xf numFmtId="0" fontId="6" fillId="0" borderId="0" xfId="2" applyFont="1" applyFill="1" applyBorder="1"/>
    <xf numFmtId="0" fontId="9" fillId="0" borderId="0" xfId="2" applyFont="1" applyFill="1" applyBorder="1" applyAlignment="1">
      <alignment horizontal="center"/>
    </xf>
    <xf numFmtId="0" fontId="9" fillId="0" borderId="3" xfId="2" applyFont="1" applyFill="1" applyBorder="1"/>
    <xf numFmtId="0" fontId="6" fillId="0" borderId="3" xfId="2" applyFont="1" applyFill="1" applyBorder="1"/>
    <xf numFmtId="0" fontId="10" fillId="0" borderId="0" xfId="2" applyFont="1" applyFill="1" applyBorder="1" applyAlignment="1">
      <alignment horizontal="center"/>
    </xf>
    <xf numFmtId="0" fontId="6" fillId="0" borderId="3" xfId="2" applyFont="1" applyFill="1" applyBorder="1" applyAlignment="1">
      <alignment horizontal="center"/>
    </xf>
    <xf numFmtId="0" fontId="6" fillId="0" borderId="3" xfId="0" applyFont="1" applyFill="1" applyBorder="1"/>
    <xf numFmtId="0" fontId="6" fillId="0" borderId="4" xfId="2" applyFont="1" applyFill="1" applyBorder="1" applyAlignment="1">
      <alignment horizontal="center"/>
    </xf>
    <xf numFmtId="0" fontId="6" fillId="0" borderId="10" xfId="2" applyFont="1" applyFill="1" applyBorder="1" applyAlignment="1">
      <alignment horizontal="center"/>
    </xf>
    <xf numFmtId="0" fontId="6" fillId="0" borderId="12" xfId="2" applyFont="1" applyFill="1" applyBorder="1" applyAlignment="1">
      <alignment horizontal="center"/>
    </xf>
    <xf numFmtId="0" fontId="6" fillId="0" borderId="13" xfId="2" applyFont="1" applyFill="1" applyBorder="1" applyAlignment="1">
      <alignment horizontal="center"/>
    </xf>
    <xf numFmtId="0" fontId="6" fillId="0" borderId="3" xfId="2" applyFont="1" applyFill="1" applyBorder="1" applyAlignment="1">
      <alignment horizontal="left"/>
    </xf>
    <xf numFmtId="0" fontId="6" fillId="0" borderId="3" xfId="2" quotePrefix="1" applyFont="1" applyFill="1" applyBorder="1" applyAlignment="1">
      <alignment horizontal="left"/>
    </xf>
    <xf numFmtId="0" fontId="6" fillId="0" borderId="13" xfId="2" applyFont="1" applyFill="1" applyBorder="1" applyAlignment="1">
      <alignment horizontal="left"/>
    </xf>
    <xf numFmtId="0" fontId="11" fillId="0" borderId="0" xfId="2" applyFont="1" applyFill="1" applyBorder="1" applyAlignment="1">
      <alignment horizontal="center"/>
    </xf>
    <xf numFmtId="0" fontId="6" fillId="0" borderId="6" xfId="2" applyFont="1" applyFill="1" applyBorder="1" applyAlignment="1">
      <alignment horizontal="center"/>
    </xf>
    <xf numFmtId="0" fontId="6" fillId="0" borderId="11" xfId="2" applyFont="1" applyFill="1" applyBorder="1" applyAlignment="1">
      <alignment horizontal="center"/>
    </xf>
    <xf numFmtId="0" fontId="6" fillId="0" borderId="7" xfId="2" applyFont="1" applyFill="1" applyBorder="1" applyAlignment="1">
      <alignment horizontal="center"/>
    </xf>
    <xf numFmtId="0" fontId="6" fillId="2" borderId="0" xfId="2" applyFont="1" applyFill="1" applyBorder="1"/>
    <xf numFmtId="0" fontId="9" fillId="0" borderId="0" xfId="2" applyFont="1" applyFill="1" applyBorder="1" applyAlignment="1">
      <alignment horizontal="right"/>
    </xf>
    <xf numFmtId="0" fontId="6" fillId="3" borderId="0" xfId="2" applyFont="1" applyFill="1" applyBorder="1"/>
    <xf numFmtId="0" fontId="6" fillId="4" borderId="0" xfId="2" applyFont="1" applyFill="1" applyBorder="1"/>
    <xf numFmtId="0" fontId="6" fillId="4" borderId="0" xfId="2" applyFont="1" applyFill="1" applyBorder="1" applyAlignment="1"/>
    <xf numFmtId="0" fontId="6" fillId="5" borderId="0" xfId="2" applyFont="1" applyFill="1" applyBorder="1"/>
    <xf numFmtId="0" fontId="6" fillId="5" borderId="0" xfId="2" applyFont="1" applyFill="1" applyBorder="1" applyAlignment="1"/>
    <xf numFmtId="0" fontId="4" fillId="0" borderId="0" xfId="2" applyFont="1" applyFill="1" applyBorder="1" applyAlignment="1"/>
    <xf numFmtId="0" fontId="9" fillId="0" borderId="0" xfId="0" applyFont="1" applyFill="1" applyBorder="1" applyAlignment="1">
      <alignment horizontal="left"/>
    </xf>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xf numFmtId="0" fontId="7" fillId="0" borderId="0" xfId="0" applyFont="1" applyFill="1" applyBorder="1"/>
    <xf numFmtId="0" fontId="12" fillId="0" borderId="0" xfId="0" applyFont="1" applyFill="1" applyBorder="1" applyAlignment="1">
      <alignment horizontal="center"/>
    </xf>
    <xf numFmtId="0" fontId="8" fillId="0" borderId="0" xfId="0" applyFont="1" applyFill="1" applyBorder="1" applyAlignment="1">
      <alignment horizontal="center"/>
    </xf>
    <xf numFmtId="0" fontId="9" fillId="0" borderId="0" xfId="0" applyFont="1" applyFill="1" applyBorder="1"/>
    <xf numFmtId="0" fontId="13" fillId="0" borderId="8" xfId="0" quotePrefix="1" applyFont="1" applyFill="1" applyBorder="1" applyAlignment="1">
      <alignment horizontal="center"/>
    </xf>
    <xf numFmtId="0" fontId="13" fillId="0" borderId="8" xfId="0" applyFont="1" applyFill="1" applyBorder="1" applyAlignment="1">
      <alignment horizontal="center"/>
    </xf>
    <xf numFmtId="0" fontId="6" fillId="0" borderId="0" xfId="1" applyFont="1" applyFill="1" applyBorder="1"/>
    <xf numFmtId="0" fontId="6" fillId="0" borderId="0" xfId="1" applyFont="1" applyFill="1" applyBorder="1" applyAlignment="1">
      <alignment horizontal="center"/>
    </xf>
    <xf numFmtId="0" fontId="6" fillId="0" borderId="3" xfId="0" applyFont="1" applyFill="1" applyBorder="1" applyAlignment="1">
      <alignment horizontal="left"/>
    </xf>
    <xf numFmtId="0" fontId="6" fillId="0" borderId="3" xfId="0" applyFont="1" applyFill="1" applyBorder="1" applyAlignment="1">
      <alignment horizontal="center"/>
    </xf>
    <xf numFmtId="0" fontId="6" fillId="6" borderId="3" xfId="1" applyFont="1" applyFill="1" applyBorder="1"/>
    <xf numFmtId="0" fontId="18" fillId="0" borderId="0" xfId="2" applyFont="1" applyAlignment="1">
      <alignment horizontal="center"/>
    </xf>
    <xf numFmtId="0" fontId="19" fillId="0" borderId="1" xfId="2" applyFont="1" applyBorder="1"/>
    <xf numFmtId="0" fontId="19" fillId="0" borderId="1" xfId="2" applyFont="1" applyBorder="1" applyAlignment="1">
      <alignment horizontal="center"/>
    </xf>
    <xf numFmtId="0" fontId="20" fillId="0" borderId="0" xfId="2" applyFont="1" applyBorder="1" applyAlignment="1">
      <alignment horizontal="right"/>
    </xf>
    <xf numFmtId="0" fontId="7" fillId="0" borderId="0" xfId="2" applyFont="1" applyAlignment="1">
      <alignment horizontal="right" wrapText="1"/>
    </xf>
    <xf numFmtId="0" fontId="21" fillId="0" borderId="0" xfId="2" applyFont="1" applyFill="1" applyAlignment="1">
      <alignment horizontal="left"/>
    </xf>
    <xf numFmtId="0" fontId="21" fillId="0" borderId="0" xfId="2" applyFont="1" applyFill="1"/>
    <xf numFmtId="2" fontId="17" fillId="0" borderId="2" xfId="2" applyNumberFormat="1" applyFont="1" applyBorder="1" applyAlignment="1">
      <alignment horizontal="center"/>
    </xf>
    <xf numFmtId="0" fontId="19" fillId="0" borderId="0" xfId="2" applyFont="1" applyBorder="1" applyAlignment="1">
      <alignment horizontal="right"/>
    </xf>
    <xf numFmtId="0" fontId="23" fillId="0" borderId="0" xfId="0" applyFont="1"/>
    <xf numFmtId="0" fontId="6" fillId="0" borderId="16" xfId="2" applyFont="1" applyFill="1" applyBorder="1" applyAlignment="1">
      <alignment horizontal="left"/>
    </xf>
    <xf numFmtId="0" fontId="9" fillId="0" borderId="3" xfId="2" applyFont="1" applyFill="1" applyBorder="1" applyAlignment="1">
      <alignment horizontal="center"/>
    </xf>
    <xf numFmtId="0" fontId="24" fillId="0" borderId="3" xfId="0" applyFont="1" applyBorder="1"/>
    <xf numFmtId="0" fontId="25" fillId="2" borderId="0" xfId="2" applyFont="1" applyFill="1" applyBorder="1" applyAlignment="1">
      <alignment horizontal="left" readingOrder="1"/>
    </xf>
    <xf numFmtId="0" fontId="25" fillId="0" borderId="0" xfId="2" applyFont="1" applyFill="1" applyBorder="1" applyAlignment="1">
      <alignment horizontal="left" readingOrder="1"/>
    </xf>
    <xf numFmtId="0" fontId="25" fillId="0" borderId="0" xfId="2" applyFont="1" applyFill="1" applyBorder="1" applyAlignment="1">
      <alignment horizontal="center"/>
    </xf>
    <xf numFmtId="0" fontId="7" fillId="0" borderId="3" xfId="2" applyFont="1" applyFill="1" applyBorder="1"/>
    <xf numFmtId="0" fontId="8" fillId="0" borderId="0" xfId="2" applyFont="1" applyFill="1" applyBorder="1" applyAlignment="1">
      <alignment horizontal="center"/>
    </xf>
    <xf numFmtId="0" fontId="8" fillId="0" borderId="0" xfId="2" applyFont="1" applyFill="1" applyBorder="1"/>
    <xf numFmtId="0" fontId="8" fillId="0" borderId="0" xfId="2" applyFont="1" applyFill="1" applyBorder="1" applyAlignment="1">
      <alignment horizontal="left"/>
    </xf>
    <xf numFmtId="0" fontId="6" fillId="10" borderId="0" xfId="2" applyFont="1" applyFill="1" applyBorder="1"/>
    <xf numFmtId="0" fontId="6" fillId="10" borderId="0" xfId="2" applyFont="1" applyFill="1" applyBorder="1" applyAlignment="1"/>
    <xf numFmtId="0" fontId="6" fillId="2" borderId="3" xfId="0" applyFont="1" applyFill="1" applyBorder="1"/>
    <xf numFmtId="0" fontId="6" fillId="7" borderId="3" xfId="0" applyFont="1" applyFill="1" applyBorder="1"/>
    <xf numFmtId="0" fontId="6" fillId="7" borderId="3" xfId="0" applyFont="1" applyFill="1" applyBorder="1" applyAlignment="1">
      <alignment horizontal="center"/>
    </xf>
    <xf numFmtId="0" fontId="6" fillId="8" borderId="3" xfId="0" applyFont="1" applyFill="1" applyBorder="1"/>
    <xf numFmtId="0" fontId="13" fillId="0" borderId="0" xfId="0" applyFont="1" applyFill="1" applyBorder="1" applyAlignment="1">
      <alignment horizontal="center"/>
    </xf>
    <xf numFmtId="0" fontId="6" fillId="0" borderId="0" xfId="1" applyFont="1" applyFill="1" applyBorder="1" applyAlignment="1">
      <alignment horizontal="left"/>
    </xf>
    <xf numFmtId="0" fontId="9" fillId="0" borderId="0" xfId="1" applyFont="1" applyFill="1" applyBorder="1" applyAlignment="1">
      <alignment horizontal="left"/>
    </xf>
    <xf numFmtId="0" fontId="6" fillId="0" borderId="9" xfId="2" applyFont="1" applyFill="1" applyBorder="1" applyAlignment="1">
      <alignment horizontal="center"/>
    </xf>
    <xf numFmtId="0" fontId="7" fillId="0" borderId="0" xfId="0" applyFont="1" applyFill="1" applyBorder="1" applyAlignment="1"/>
    <xf numFmtId="0" fontId="7" fillId="0" borderId="8" xfId="0" applyFont="1" applyFill="1" applyBorder="1" applyAlignment="1">
      <alignment horizontal="left"/>
    </xf>
    <xf numFmtId="0" fontId="21" fillId="2" borderId="3" xfId="0" applyFont="1" applyFill="1" applyBorder="1"/>
    <xf numFmtId="0" fontId="21" fillId="2" borderId="3" xfId="0" applyFont="1" applyFill="1" applyBorder="1" applyAlignment="1">
      <alignment horizontal="center"/>
    </xf>
    <xf numFmtId="0" fontId="9" fillId="0" borderId="0" xfId="0" applyFont="1" applyFill="1" applyBorder="1" applyAlignment="1">
      <alignment horizontal="center"/>
    </xf>
    <xf numFmtId="0" fontId="6" fillId="2" borderId="3" xfId="0" applyFont="1" applyFill="1" applyBorder="1" applyAlignment="1">
      <alignment horizontal="center"/>
    </xf>
    <xf numFmtId="0" fontId="24" fillId="0" borderId="0" xfId="0" applyFont="1" applyAlignment="1">
      <alignment horizontal="center"/>
    </xf>
    <xf numFmtId="0" fontId="6" fillId="3" borderId="3" xfId="1" applyFont="1" applyFill="1" applyBorder="1" applyAlignment="1">
      <alignment horizontal="center"/>
    </xf>
    <xf numFmtId="0" fontId="9" fillId="0" borderId="0" xfId="1" applyFont="1" applyFill="1" applyBorder="1" applyAlignment="1">
      <alignment horizontal="center"/>
    </xf>
    <xf numFmtId="0" fontId="6" fillId="10" borderId="3" xfId="1" applyFont="1" applyFill="1" applyBorder="1" applyAlignment="1">
      <alignment horizontal="center"/>
    </xf>
    <xf numFmtId="0" fontId="6" fillId="6" borderId="3" xfId="1" applyFont="1" applyFill="1" applyBorder="1" applyAlignment="1">
      <alignment horizontal="center"/>
    </xf>
    <xf numFmtId="0" fontId="6" fillId="8" borderId="3" xfId="0" applyFont="1" applyFill="1" applyBorder="1" applyAlignment="1">
      <alignment horizontal="center"/>
    </xf>
    <xf numFmtId="0" fontId="24" fillId="0" borderId="3" xfId="0" applyFont="1" applyBorder="1" applyAlignment="1">
      <alignment horizontal="left"/>
    </xf>
    <xf numFmtId="0" fontId="6" fillId="0" borderId="0" xfId="2" quotePrefix="1" applyFont="1" applyFill="1" applyBorder="1" applyAlignment="1">
      <alignment horizontal="left"/>
    </xf>
    <xf numFmtId="0" fontId="7" fillId="0" borderId="0" xfId="0" applyFont="1" applyFill="1" applyBorder="1" applyAlignment="1">
      <alignment horizontal="left"/>
    </xf>
    <xf numFmtId="0" fontId="24" fillId="0" borderId="0" xfId="0" applyFont="1" applyAlignment="1">
      <alignment horizontal="left"/>
    </xf>
    <xf numFmtId="0" fontId="13" fillId="0" borderId="0" xfId="0" applyFont="1" applyFill="1" applyBorder="1" applyAlignment="1">
      <alignment horizontal="left"/>
    </xf>
    <xf numFmtId="0" fontId="6" fillId="3" borderId="3" xfId="1" applyFont="1" applyFill="1" applyBorder="1" applyAlignment="1">
      <alignment horizontal="left"/>
    </xf>
    <xf numFmtId="0" fontId="7" fillId="0" borderId="0" xfId="0" applyFont="1" applyFill="1" applyBorder="1" applyAlignment="1">
      <alignment horizontal="left" wrapText="1"/>
    </xf>
    <xf numFmtId="0" fontId="6" fillId="6" borderId="3" xfId="1" applyFont="1" applyFill="1" applyBorder="1" applyAlignment="1">
      <alignment horizontal="left"/>
    </xf>
    <xf numFmtId="0" fontId="6" fillId="8" borderId="3" xfId="0" applyFont="1" applyFill="1" applyBorder="1" applyAlignment="1">
      <alignment horizontal="left"/>
    </xf>
    <xf numFmtId="0" fontId="26" fillId="0" borderId="3" xfId="2" applyFont="1" applyFill="1" applyBorder="1" applyAlignment="1">
      <alignment horizontal="left"/>
    </xf>
    <xf numFmtId="0" fontId="26" fillId="0" borderId="3" xfId="2" applyFont="1" applyFill="1" applyBorder="1" applyAlignment="1">
      <alignment horizontal="center"/>
    </xf>
    <xf numFmtId="0" fontId="26" fillId="0" borderId="3" xfId="0" applyFont="1" applyFill="1" applyBorder="1"/>
    <xf numFmtId="0" fontId="26" fillId="0" borderId="3" xfId="0" applyFont="1" applyFill="1" applyBorder="1" applyAlignment="1">
      <alignment horizontal="left"/>
    </xf>
    <xf numFmtId="0" fontId="26" fillId="0" borderId="3" xfId="2" quotePrefix="1" applyFont="1" applyFill="1" applyBorder="1" applyAlignment="1">
      <alignment horizontal="left"/>
    </xf>
    <xf numFmtId="0" fontId="26" fillId="0" borderId="7" xfId="2" applyFont="1" applyFill="1" applyBorder="1" applyAlignment="1">
      <alignment horizontal="center"/>
    </xf>
    <xf numFmtId="0" fontId="13" fillId="0" borderId="0" xfId="1" applyFont="1" applyFill="1" applyBorder="1" applyAlignment="1">
      <alignment horizontal="center"/>
    </xf>
    <xf numFmtId="0" fontId="18" fillId="0" borderId="0" xfId="4" applyFont="1" applyAlignment="1">
      <alignment horizontal="right"/>
    </xf>
    <xf numFmtId="0" fontId="19" fillId="0" borderId="1" xfId="4" applyFont="1" applyBorder="1"/>
    <xf numFmtId="0" fontId="8" fillId="0" borderId="0" xfId="4" applyFont="1" applyFill="1" applyBorder="1" applyAlignment="1">
      <alignment horizontal="left"/>
    </xf>
    <xf numFmtId="0" fontId="10" fillId="0" borderId="0" xfId="4" applyFont="1" applyFill="1" applyBorder="1" applyAlignment="1">
      <alignment horizontal="center"/>
    </xf>
    <xf numFmtId="0" fontId="6" fillId="0" borderId="0" xfId="4" applyFont="1" applyFill="1" applyBorder="1" applyAlignment="1">
      <alignment horizontal="left"/>
    </xf>
    <xf numFmtId="0" fontId="6" fillId="0" borderId="0" xfId="4" applyFont="1" applyFill="1" applyBorder="1"/>
    <xf numFmtId="0" fontId="18" fillId="0" borderId="0" xfId="4" applyFont="1" applyBorder="1" applyAlignment="1">
      <alignment horizontal="right" wrapText="1"/>
    </xf>
    <xf numFmtId="0" fontId="0" fillId="0" borderId="2" xfId="0" applyBorder="1" applyAlignment="1">
      <alignment horizontal="center"/>
    </xf>
    <xf numFmtId="0" fontId="0" fillId="0" borderId="0" xfId="0" applyBorder="1" applyAlignment="1">
      <alignment horizontal="center"/>
    </xf>
    <xf numFmtId="0" fontId="19" fillId="0" borderId="0" xfId="4" applyFont="1" applyBorder="1" applyAlignment="1">
      <alignment horizontal="center"/>
    </xf>
    <xf numFmtId="0" fontId="8" fillId="0" borderId="0" xfId="4" applyFont="1" applyFill="1" applyBorder="1" applyAlignment="1">
      <alignment horizontal="center"/>
    </xf>
    <xf numFmtId="0" fontId="4" fillId="0" borderId="0" xfId="4" applyFont="1" applyFill="1" applyBorder="1" applyAlignment="1">
      <alignment horizontal="center"/>
    </xf>
    <xf numFmtId="0" fontId="7" fillId="0" borderId="17" xfId="0" applyFont="1" applyFill="1" applyBorder="1" applyAlignment="1">
      <alignment horizontal="left"/>
    </xf>
    <xf numFmtId="0" fontId="30" fillId="0" borderId="10" xfId="0" applyFont="1" applyBorder="1"/>
    <xf numFmtId="0" fontId="30" fillId="0" borderId="10" xfId="0" applyFont="1" applyBorder="1" applyAlignment="1">
      <alignment horizontal="center"/>
    </xf>
    <xf numFmtId="0" fontId="0" fillId="0" borderId="10" xfId="0" applyBorder="1"/>
    <xf numFmtId="0" fontId="0" fillId="0" borderId="10" xfId="0" applyBorder="1" applyAlignment="1">
      <alignment horizontal="center"/>
    </xf>
    <xf numFmtId="0" fontId="3" fillId="11" borderId="22" xfId="3" applyFill="1" applyBorder="1" applyAlignment="1">
      <alignment vertical="top"/>
    </xf>
    <xf numFmtId="0" fontId="0" fillId="11" borderId="23" xfId="0" applyFill="1" applyBorder="1"/>
    <xf numFmtId="0" fontId="0" fillId="11" borderId="24" xfId="0" applyFill="1" applyBorder="1" applyAlignment="1">
      <alignment horizontal="center"/>
    </xf>
    <xf numFmtId="0" fontId="0" fillId="0" borderId="0" xfId="0" applyAlignment="1">
      <alignment horizontal="center"/>
    </xf>
    <xf numFmtId="0" fontId="6" fillId="8" borderId="0" xfId="2" applyFont="1" applyFill="1" applyBorder="1" applyAlignment="1">
      <alignment horizontal="center"/>
    </xf>
    <xf numFmtId="0" fontId="6" fillId="8" borderId="3" xfId="2" applyFont="1" applyFill="1" applyBorder="1"/>
    <xf numFmtId="0" fontId="6" fillId="8" borderId="3" xfId="2" applyFont="1" applyFill="1" applyBorder="1" applyAlignment="1">
      <alignment horizontal="center"/>
    </xf>
    <xf numFmtId="0" fontId="6" fillId="8" borderId="3" xfId="2" applyFont="1" applyFill="1" applyBorder="1" applyAlignment="1">
      <alignment horizontal="left"/>
    </xf>
    <xf numFmtId="0" fontId="6" fillId="8" borderId="3" xfId="2" applyNumberFormat="1" applyFont="1" applyFill="1" applyBorder="1" applyAlignment="1">
      <alignment horizontal="left"/>
    </xf>
    <xf numFmtId="0" fontId="6" fillId="9" borderId="3" xfId="2" applyFont="1" applyFill="1" applyBorder="1" applyAlignment="1">
      <alignment horizontal="center"/>
    </xf>
    <xf numFmtId="0" fontId="24" fillId="9" borderId="5" xfId="0" applyFont="1" applyFill="1" applyBorder="1"/>
    <xf numFmtId="0" fontId="24" fillId="9" borderId="0" xfId="0" applyFont="1" applyFill="1" applyAlignment="1">
      <alignment horizontal="left"/>
    </xf>
    <xf numFmtId="0" fontId="9" fillId="9" borderId="5" xfId="2" applyFont="1" applyFill="1" applyBorder="1" applyAlignment="1">
      <alignment horizontal="left"/>
    </xf>
    <xf numFmtId="0" fontId="6" fillId="9" borderId="5" xfId="2" applyFont="1" applyFill="1" applyBorder="1" applyAlignment="1">
      <alignment horizontal="center"/>
    </xf>
    <xf numFmtId="0" fontId="6" fillId="9" borderId="3" xfId="2" applyFont="1" applyFill="1" applyBorder="1" applyAlignment="1">
      <alignment horizontal="left"/>
    </xf>
    <xf numFmtId="0" fontId="9" fillId="9" borderId="3" xfId="2" applyFont="1" applyFill="1" applyBorder="1" applyAlignment="1">
      <alignment horizontal="left"/>
    </xf>
    <xf numFmtId="0" fontId="24" fillId="9" borderId="3" xfId="0" applyFont="1" applyFill="1" applyBorder="1"/>
    <xf numFmtId="0" fontId="24" fillId="9" borderId="3" xfId="0" applyFont="1" applyFill="1" applyBorder="1" applyAlignment="1">
      <alignment horizontal="left"/>
    </xf>
    <xf numFmtId="0" fontId="6" fillId="8" borderId="3" xfId="3" applyFont="1" applyFill="1" applyBorder="1" applyAlignment="1">
      <alignment horizontal="left"/>
    </xf>
    <xf numFmtId="0" fontId="6" fillId="13" borderId="3" xfId="2" applyFont="1" applyFill="1" applyBorder="1" applyAlignment="1">
      <alignment horizontal="center"/>
    </xf>
    <xf numFmtId="0" fontId="31" fillId="8" borderId="3" xfId="2" applyFont="1" applyFill="1" applyBorder="1" applyAlignment="1">
      <alignment horizontal="left"/>
    </xf>
    <xf numFmtId="0" fontId="31" fillId="8" borderId="3" xfId="0" applyFont="1" applyFill="1" applyBorder="1" applyAlignment="1">
      <alignment horizontal="left"/>
    </xf>
    <xf numFmtId="0" fontId="31" fillId="9" borderId="3" xfId="2" applyFont="1" applyFill="1" applyBorder="1" applyAlignment="1">
      <alignment horizontal="left"/>
    </xf>
    <xf numFmtId="0" fontId="31" fillId="8" borderId="3" xfId="2" applyFont="1" applyFill="1" applyBorder="1"/>
    <xf numFmtId="0" fontId="6" fillId="8" borderId="3" xfId="2" applyFont="1" applyFill="1" applyBorder="1" applyAlignment="1">
      <alignment horizontal="left" wrapText="1"/>
    </xf>
    <xf numFmtId="0" fontId="26" fillId="8" borderId="3" xfId="0" applyFont="1" applyFill="1" applyBorder="1"/>
    <xf numFmtId="0" fontId="26" fillId="8" borderId="3" xfId="0" applyFont="1" applyFill="1" applyBorder="1" applyAlignment="1">
      <alignment horizontal="left"/>
    </xf>
    <xf numFmtId="0" fontId="26" fillId="8" borderId="3" xfId="2" applyFont="1" applyFill="1" applyBorder="1" applyAlignment="1">
      <alignment horizontal="left"/>
    </xf>
    <xf numFmtId="0" fontId="26" fillId="8" borderId="3" xfId="2" applyFont="1" applyFill="1" applyBorder="1" applyAlignment="1">
      <alignment horizontal="center"/>
    </xf>
    <xf numFmtId="0" fontId="24" fillId="14" borderId="3" xfId="0" applyFont="1" applyFill="1" applyBorder="1"/>
    <xf numFmtId="0" fontId="24" fillId="14" borderId="0" xfId="0" applyFont="1" applyFill="1" applyAlignment="1">
      <alignment horizontal="left"/>
    </xf>
    <xf numFmtId="0" fontId="6" fillId="14" borderId="3" xfId="2" applyFont="1" applyFill="1" applyBorder="1" applyAlignment="1">
      <alignment horizontal="center"/>
    </xf>
    <xf numFmtId="0" fontId="6" fillId="8" borderId="3" xfId="2" quotePrefix="1" applyFont="1" applyFill="1" applyBorder="1" applyAlignment="1">
      <alignment horizontal="left" wrapText="1"/>
    </xf>
    <xf numFmtId="0" fontId="6" fillId="8" borderId="3" xfId="2" applyFont="1" applyFill="1" applyBorder="1" applyAlignment="1">
      <alignment wrapText="1"/>
    </xf>
    <xf numFmtId="0" fontId="6" fillId="9" borderId="3" xfId="0" applyFont="1" applyFill="1" applyBorder="1" applyAlignment="1">
      <alignment wrapText="1"/>
    </xf>
    <xf numFmtId="0" fontId="6" fillId="0" borderId="26" xfId="2" applyFont="1" applyFill="1" applyBorder="1" applyAlignment="1">
      <alignment horizontal="center"/>
    </xf>
    <xf numFmtId="0" fontId="7" fillId="0" borderId="4" xfId="2" applyFont="1" applyFill="1" applyBorder="1"/>
    <xf numFmtId="0" fontId="9" fillId="0" borderId="8" xfId="2" applyFont="1" applyFill="1" applyBorder="1" applyAlignment="1">
      <alignment horizontal="center"/>
    </xf>
    <xf numFmtId="0" fontId="6" fillId="0" borderId="17" xfId="0" applyFont="1" applyFill="1" applyBorder="1" applyAlignment="1">
      <alignment horizontal="center"/>
    </xf>
    <xf numFmtId="0" fontId="13" fillId="0" borderId="17" xfId="0" applyFont="1" applyFill="1" applyBorder="1" applyAlignment="1">
      <alignment horizontal="center"/>
    </xf>
    <xf numFmtId="0" fontId="12" fillId="0" borderId="3" xfId="2" applyFont="1" applyFill="1" applyBorder="1" applyAlignment="1">
      <alignment horizontal="center"/>
    </xf>
    <xf numFmtId="0" fontId="6" fillId="14" borderId="0" xfId="2" applyFont="1" applyFill="1" applyBorder="1" applyAlignment="1">
      <alignment horizontal="center"/>
    </xf>
    <xf numFmtId="0" fontId="6" fillId="9" borderId="0" xfId="2" applyFont="1" applyFill="1" applyBorder="1" applyAlignment="1">
      <alignment horizontal="center"/>
    </xf>
    <xf numFmtId="0" fontId="26" fillId="8" borderId="0" xfId="2" applyFont="1" applyFill="1" applyBorder="1" applyAlignment="1">
      <alignment horizontal="center"/>
    </xf>
    <xf numFmtId="0" fontId="26" fillId="14" borderId="0" xfId="2" applyFont="1" applyFill="1" applyBorder="1" applyAlignment="1">
      <alignment horizontal="center"/>
    </xf>
    <xf numFmtId="0" fontId="26" fillId="0" borderId="9" xfId="2" applyFont="1" applyFill="1" applyBorder="1" applyAlignment="1">
      <alignment horizontal="center"/>
    </xf>
    <xf numFmtId="0" fontId="26" fillId="0" borderId="0" xfId="2" applyFont="1" applyFill="1" applyBorder="1" applyAlignment="1">
      <alignment horizontal="center"/>
    </xf>
    <xf numFmtId="0" fontId="6" fillId="13" borderId="0" xfId="2" applyFont="1" applyFill="1" applyBorder="1" applyAlignment="1">
      <alignment horizontal="center"/>
    </xf>
    <xf numFmtId="0" fontId="6" fillId="15" borderId="3" xfId="2" applyFont="1" applyFill="1" applyBorder="1"/>
    <xf numFmtId="0" fontId="6" fillId="15" borderId="3" xfId="2" applyFont="1" applyFill="1" applyBorder="1" applyAlignment="1">
      <alignment horizontal="center"/>
    </xf>
    <xf numFmtId="0" fontId="12" fillId="0" borderId="0" xfId="1" applyFont="1" applyFill="1" applyBorder="1" applyAlignment="1">
      <alignment horizontal="center"/>
    </xf>
    <xf numFmtId="0" fontId="7" fillId="0" borderId="3" xfId="0" applyFont="1" applyFill="1" applyBorder="1"/>
    <xf numFmtId="0" fontId="6" fillId="0" borderId="3" xfId="0" applyFont="1" applyFill="1" applyBorder="1" applyAlignment="1">
      <alignment horizontal="right"/>
    </xf>
    <xf numFmtId="0" fontId="6" fillId="9" borderId="3" xfId="4" applyFont="1" applyFill="1" applyBorder="1" applyAlignment="1">
      <alignment horizontal="center"/>
    </xf>
    <xf numFmtId="0" fontId="26" fillId="8" borderId="3" xfId="2" applyFont="1" applyFill="1" applyBorder="1" applyAlignment="1">
      <alignment horizontal="left" wrapText="1"/>
    </xf>
    <xf numFmtId="0" fontId="21" fillId="2" borderId="0" xfId="0" applyFont="1" applyFill="1" applyBorder="1" applyAlignment="1" applyProtection="1">
      <alignment horizontal="center"/>
      <protection hidden="1"/>
    </xf>
    <xf numFmtId="0" fontId="6" fillId="0" borderId="0" xfId="0" applyFont="1" applyFill="1" applyBorder="1" applyAlignment="1" applyProtection="1">
      <alignment horizontal="center"/>
      <protection hidden="1"/>
    </xf>
    <xf numFmtId="0" fontId="31" fillId="8" borderId="3" xfId="0" applyFont="1" applyFill="1" applyBorder="1"/>
    <xf numFmtId="0" fontId="6" fillId="8" borderId="3" xfId="0" applyFont="1" applyFill="1" applyBorder="1" applyAlignment="1">
      <alignment horizontal="left" wrapText="1"/>
    </xf>
    <xf numFmtId="0" fontId="26" fillId="8" borderId="3" xfId="2" applyFont="1" applyFill="1" applyBorder="1" applyAlignment="1">
      <alignment wrapText="1"/>
    </xf>
    <xf numFmtId="0" fontId="31" fillId="8" borderId="3" xfId="0" applyFont="1" applyFill="1" applyBorder="1" applyAlignment="1">
      <alignment horizontal="left" wrapText="1"/>
    </xf>
    <xf numFmtId="0" fontId="6" fillId="8" borderId="3" xfId="0" applyFont="1" applyFill="1" applyBorder="1" applyAlignment="1">
      <alignment horizontal="center" wrapText="1"/>
    </xf>
    <xf numFmtId="0" fontId="31" fillId="2" borderId="3" xfId="0" applyFont="1" applyFill="1" applyBorder="1"/>
    <xf numFmtId="0" fontId="6" fillId="9" borderId="3" xfId="0" applyFont="1" applyFill="1" applyBorder="1" applyAlignment="1">
      <alignment horizontal="center" wrapText="1"/>
    </xf>
    <xf numFmtId="0" fontId="32" fillId="2" borderId="3" xfId="0" applyFont="1" applyFill="1" applyBorder="1"/>
    <xf numFmtId="0" fontId="0" fillId="0" borderId="0" xfId="0" applyFont="1" applyFill="1" applyBorder="1"/>
    <xf numFmtId="0" fontId="34" fillId="0" borderId="0" xfId="0" applyFont="1" applyFill="1" applyBorder="1" applyAlignment="1">
      <alignment horizontal="center"/>
    </xf>
    <xf numFmtId="0" fontId="35" fillId="0" borderId="0" xfId="0" applyFont="1" applyFill="1" applyBorder="1"/>
    <xf numFmtId="0" fontId="35" fillId="0" borderId="18" xfId="0" applyFont="1" applyFill="1" applyBorder="1" applyAlignment="1">
      <alignment horizontal="center"/>
    </xf>
    <xf numFmtId="0" fontId="19" fillId="0" borderId="18" xfId="4" applyFont="1" applyFill="1" applyBorder="1" applyAlignment="1">
      <alignment horizontal="center"/>
    </xf>
    <xf numFmtId="0" fontId="35" fillId="0" borderId="10" xfId="0" applyFont="1" applyBorder="1" applyAlignment="1">
      <alignment vertical="center" wrapText="1"/>
    </xf>
    <xf numFmtId="0" fontId="35" fillId="0" borderId="10" xfId="0" applyFont="1" applyFill="1" applyBorder="1"/>
    <xf numFmtId="0" fontId="37" fillId="0" borderId="0" xfId="0" applyFont="1" applyFill="1" applyBorder="1"/>
    <xf numFmtId="0" fontId="34" fillId="0" borderId="0" xfId="0" applyFont="1" applyFill="1" applyBorder="1" applyAlignment="1"/>
    <xf numFmtId="0" fontId="35" fillId="0" borderId="0" xfId="0" applyFont="1" applyBorder="1" applyAlignment="1">
      <alignment vertical="center" wrapText="1"/>
    </xf>
    <xf numFmtId="0" fontId="6" fillId="2" borderId="3" xfId="0" applyFont="1" applyFill="1" applyBorder="1" applyAlignment="1">
      <alignment horizontal="left"/>
    </xf>
    <xf numFmtId="0" fontId="31" fillId="9" borderId="3" xfId="0" applyFont="1" applyFill="1" applyBorder="1" applyAlignment="1">
      <alignment wrapText="1"/>
    </xf>
    <xf numFmtId="0" fontId="38" fillId="8" borderId="3" xfId="2" applyFont="1" applyFill="1" applyBorder="1" applyAlignment="1">
      <alignment horizontal="left" vertical="center" wrapText="1"/>
    </xf>
    <xf numFmtId="0" fontId="24" fillId="9" borderId="3" xfId="0" applyFont="1" applyFill="1" applyBorder="1" applyAlignment="1">
      <alignment wrapText="1"/>
    </xf>
    <xf numFmtId="0" fontId="24" fillId="9" borderId="3" xfId="0" applyFont="1" applyFill="1" applyBorder="1" applyAlignment="1">
      <alignment horizontal="left" wrapText="1"/>
    </xf>
    <xf numFmtId="0" fontId="6" fillId="2" borderId="3" xfId="0" applyFont="1" applyFill="1" applyBorder="1" applyAlignment="1">
      <alignment wrapText="1"/>
    </xf>
    <xf numFmtId="0" fontId="17" fillId="0" borderId="0" xfId="0" applyFont="1" applyAlignment="1">
      <alignment horizontal="center"/>
    </xf>
    <xf numFmtId="0" fontId="6" fillId="9" borderId="3" xfId="4" applyFont="1" applyFill="1" applyBorder="1" applyAlignment="1">
      <alignment horizontal="left" wrapText="1"/>
    </xf>
    <xf numFmtId="0" fontId="6" fillId="16" borderId="3" xfId="2" applyFont="1" applyFill="1" applyBorder="1"/>
    <xf numFmtId="0" fontId="6" fillId="16" borderId="3" xfId="2" applyFont="1" applyFill="1" applyBorder="1" applyAlignment="1">
      <alignment horizontal="center"/>
    </xf>
    <xf numFmtId="0" fontId="24" fillId="14" borderId="3" xfId="0" applyFont="1" applyFill="1" applyBorder="1" applyAlignment="1">
      <alignment horizontal="left"/>
    </xf>
    <xf numFmtId="0" fontId="6" fillId="14" borderId="3" xfId="4" applyFont="1" applyFill="1" applyBorder="1" applyAlignment="1">
      <alignment horizontal="left"/>
    </xf>
    <xf numFmtId="0" fontId="6" fillId="14" borderId="3" xfId="4" applyFont="1" applyFill="1" applyBorder="1" applyAlignment="1">
      <alignment horizontal="center"/>
    </xf>
    <xf numFmtId="0" fontId="31" fillId="8" borderId="3" xfId="2" applyFont="1" applyFill="1" applyBorder="1" applyAlignment="1">
      <alignment wrapText="1"/>
    </xf>
    <xf numFmtId="0" fontId="31" fillId="8" borderId="3" xfId="2" quotePrefix="1" applyFont="1" applyFill="1" applyBorder="1" applyAlignment="1">
      <alignment horizontal="left" wrapText="1"/>
    </xf>
    <xf numFmtId="0" fontId="6" fillId="13" borderId="3" xfId="0" applyFont="1" applyFill="1" applyBorder="1"/>
    <xf numFmtId="0" fontId="6" fillId="13" borderId="3" xfId="0" applyFont="1" applyFill="1" applyBorder="1" applyAlignment="1">
      <alignment horizontal="left"/>
    </xf>
    <xf numFmtId="0" fontId="6" fillId="13" borderId="3" xfId="2" applyFont="1" applyFill="1" applyBorder="1" applyAlignment="1">
      <alignment wrapText="1"/>
    </xf>
    <xf numFmtId="0" fontId="6" fillId="8" borderId="3" xfId="3" applyFont="1" applyFill="1" applyBorder="1" applyAlignment="1">
      <alignment horizontal="left" wrapText="1"/>
    </xf>
    <xf numFmtId="0" fontId="31" fillId="8" borderId="3" xfId="4" applyFont="1" applyFill="1" applyBorder="1" applyAlignment="1">
      <alignment horizontal="left"/>
    </xf>
    <xf numFmtId="0" fontId="6" fillId="16" borderId="3" xfId="3" applyFont="1" applyFill="1" applyBorder="1" applyAlignment="1">
      <alignment horizontal="left"/>
    </xf>
    <xf numFmtId="0" fontId="31" fillId="16" borderId="3" xfId="2" applyFont="1" applyFill="1" applyBorder="1" applyAlignment="1">
      <alignment horizontal="left"/>
    </xf>
    <xf numFmtId="0" fontId="6" fillId="8" borderId="3" xfId="0" applyFont="1" applyFill="1" applyBorder="1" applyAlignment="1">
      <alignment wrapText="1"/>
    </xf>
    <xf numFmtId="0" fontId="9" fillId="11" borderId="3" xfId="2" applyFont="1" applyFill="1" applyBorder="1"/>
    <xf numFmtId="0" fontId="9" fillId="11" borderId="3" xfId="2" applyFont="1" applyFill="1" applyBorder="1" applyAlignment="1">
      <alignment horizontal="center"/>
    </xf>
    <xf numFmtId="0" fontId="31" fillId="15" borderId="3" xfId="2" applyFont="1" applyFill="1" applyBorder="1"/>
    <xf numFmtId="0" fontId="6" fillId="15" borderId="3" xfId="0" applyFont="1" applyFill="1" applyBorder="1"/>
    <xf numFmtId="0" fontId="6" fillId="15" borderId="3" xfId="0" applyFont="1" applyFill="1" applyBorder="1" applyAlignment="1">
      <alignment horizontal="center"/>
    </xf>
    <xf numFmtId="0" fontId="39" fillId="0" borderId="0" xfId="0" applyFont="1" applyAlignment="1">
      <alignment horizontal="center"/>
    </xf>
    <xf numFmtId="0" fontId="5" fillId="0" borderId="0" xfId="2" applyFont="1" applyFill="1" applyBorder="1" applyAlignment="1">
      <alignment horizontal="center"/>
    </xf>
    <xf numFmtId="0" fontId="6" fillId="15" borderId="7" xfId="2" applyFont="1" applyFill="1" applyBorder="1"/>
    <xf numFmtId="0" fontId="6" fillId="15" borderId="7" xfId="2" applyFont="1" applyFill="1" applyBorder="1" applyAlignment="1">
      <alignment horizontal="center"/>
    </xf>
    <xf numFmtId="0" fontId="6" fillId="0" borderId="5" xfId="2" applyFont="1" applyFill="1" applyBorder="1"/>
    <xf numFmtId="0" fontId="6" fillId="0" borderId="5" xfId="2" applyFont="1" applyFill="1" applyBorder="1" applyAlignment="1">
      <alignment horizontal="center"/>
    </xf>
    <xf numFmtId="0" fontId="31" fillId="0" borderId="3" xfId="2" applyFont="1" applyFill="1" applyBorder="1"/>
    <xf numFmtId="0" fontId="35" fillId="0" borderId="18" xfId="0" applyNumberFormat="1" applyFont="1" applyFill="1" applyBorder="1" applyAlignment="1">
      <alignment horizontal="center"/>
    </xf>
    <xf numFmtId="0" fontId="35" fillId="0" borderId="10" xfId="0" applyNumberFormat="1" applyFont="1" applyBorder="1" applyAlignment="1">
      <alignment horizontal="center" vertical="center" wrapText="1"/>
    </xf>
    <xf numFmtId="0" fontId="35" fillId="0" borderId="0" xfId="0" applyNumberFormat="1" applyFont="1" applyFill="1" applyBorder="1"/>
    <xf numFmtId="0" fontId="0" fillId="0" borderId="14" xfId="0" applyFont="1" applyFill="1" applyBorder="1" applyAlignment="1">
      <alignment horizontal="center"/>
    </xf>
    <xf numFmtId="0" fontId="20" fillId="0" borderId="14" xfId="4" applyFont="1" applyFill="1" applyBorder="1" applyAlignment="1">
      <alignment horizontal="center"/>
    </xf>
    <xf numFmtId="0" fontId="0" fillId="0" borderId="14" xfId="0" applyNumberFormat="1" applyFont="1" applyFill="1" applyBorder="1" applyAlignment="1">
      <alignment horizontal="center"/>
    </xf>
    <xf numFmtId="0" fontId="36" fillId="0" borderId="10" xfId="0" applyFont="1" applyFill="1" applyBorder="1" applyAlignment="1">
      <alignment wrapText="1"/>
    </xf>
    <xf numFmtId="1" fontId="35" fillId="0" borderId="10" xfId="0" applyNumberFormat="1" applyFont="1" applyBorder="1" applyAlignment="1">
      <alignment horizontal="center" vertical="center" wrapText="1"/>
    </xf>
    <xf numFmtId="0" fontId="36" fillId="0" borderId="10" xfId="0" applyFont="1" applyFill="1" applyBorder="1"/>
    <xf numFmtId="0" fontId="35" fillId="0" borderId="10" xfId="0" applyFont="1" applyFill="1" applyBorder="1" applyAlignment="1">
      <alignment vertical="center" wrapText="1"/>
    </xf>
    <xf numFmtId="0" fontId="35" fillId="0" borderId="10" xfId="0" applyNumberFormat="1" applyFont="1" applyFill="1" applyBorder="1" applyAlignment="1">
      <alignment horizontal="center" vertical="center" wrapText="1"/>
    </xf>
    <xf numFmtId="0" fontId="0" fillId="0" borderId="10" xfId="0" applyFill="1" applyBorder="1"/>
    <xf numFmtId="0" fontId="6" fillId="9" borderId="3" xfId="3" applyFont="1" applyFill="1" applyBorder="1" applyAlignment="1">
      <alignment horizontal="left"/>
    </xf>
    <xf numFmtId="0" fontId="6" fillId="14" borderId="3" xfId="2" applyFont="1" applyFill="1" applyBorder="1" applyAlignment="1">
      <alignment horizontal="left"/>
    </xf>
    <xf numFmtId="0" fontId="31" fillId="8" borderId="3" xfId="0" applyFont="1" applyFill="1" applyBorder="1" applyAlignment="1">
      <alignment vertical="center" wrapText="1"/>
    </xf>
    <xf numFmtId="0" fontId="6" fillId="8" borderId="3" xfId="2" applyFont="1" applyFill="1" applyBorder="1" applyAlignment="1">
      <alignment horizontal="left" vertical="center" wrapText="1"/>
    </xf>
    <xf numFmtId="0" fontId="26" fillId="8" borderId="3" xfId="0" applyFont="1" applyFill="1" applyBorder="1" applyAlignment="1">
      <alignment vertical="center" wrapText="1"/>
    </xf>
    <xf numFmtId="0" fontId="6" fillId="8" borderId="3" xfId="2" applyFont="1" applyFill="1" applyBorder="1" applyAlignment="1">
      <alignment vertical="center" wrapText="1"/>
    </xf>
    <xf numFmtId="0" fontId="6" fillId="8" borderId="4" xfId="0" applyFont="1" applyFill="1" applyBorder="1" applyAlignment="1">
      <alignment horizontal="left" vertical="center" wrapText="1"/>
    </xf>
    <xf numFmtId="0" fontId="6" fillId="8" borderId="3" xfId="0" applyFont="1" applyFill="1" applyBorder="1" applyAlignment="1">
      <alignment vertical="center" wrapText="1"/>
    </xf>
    <xf numFmtId="0" fontId="6" fillId="8" borderId="3" xfId="0" applyFont="1" applyFill="1" applyBorder="1" applyAlignment="1">
      <alignment horizontal="left" vertical="center" wrapText="1"/>
    </xf>
    <xf numFmtId="0" fontId="36" fillId="0" borderId="10" xfId="0" applyFont="1" applyFill="1" applyBorder="1" applyAlignment="1">
      <alignment vertical="center" wrapText="1"/>
    </xf>
    <xf numFmtId="0" fontId="5" fillId="0" borderId="0" xfId="2" applyFont="1" applyFill="1" applyBorder="1" applyAlignment="1">
      <alignment horizontal="center"/>
    </xf>
    <xf numFmtId="0" fontId="7" fillId="0" borderId="0" xfId="2" applyFont="1" applyFill="1" applyBorder="1" applyAlignment="1">
      <alignment horizontal="center" wrapText="1"/>
    </xf>
    <xf numFmtId="0" fontId="9" fillId="0" borderId="26" xfId="0" applyFont="1" applyFill="1" applyBorder="1" applyAlignment="1">
      <alignment horizontal="left" wrapText="1"/>
    </xf>
    <xf numFmtId="0" fontId="0" fillId="0" borderId="4" xfId="0" applyBorder="1" applyAlignment="1">
      <alignment horizontal="left"/>
    </xf>
    <xf numFmtId="0" fontId="4" fillId="0" borderId="0" xfId="2" applyFont="1" applyFill="1" applyBorder="1" applyAlignment="1">
      <alignment horizontal="center"/>
    </xf>
    <xf numFmtId="0" fontId="15" fillId="0" borderId="0" xfId="2" applyFont="1" applyFill="1" applyBorder="1" applyAlignment="1">
      <alignment horizontal="center"/>
    </xf>
    <xf numFmtId="164" fontId="22" fillId="0" borderId="14" xfId="2" applyNumberFormat="1" applyFont="1" applyFill="1" applyBorder="1" applyAlignment="1">
      <alignment horizontal="center"/>
    </xf>
    <xf numFmtId="0" fontId="20" fillId="0" borderId="0" xfId="2" applyFont="1" applyAlignment="1">
      <alignment horizontal="right" wrapText="1"/>
    </xf>
    <xf numFmtId="0" fontId="0" fillId="0" borderId="0" xfId="0" applyAlignment="1"/>
    <xf numFmtId="0" fontId="20" fillId="0" borderId="14" xfId="2" applyFont="1" applyBorder="1" applyAlignment="1">
      <alignment horizontal="center"/>
    </xf>
    <xf numFmtId="0" fontId="0" fillId="0" borderId="14" xfId="0" applyBorder="1" applyAlignment="1">
      <alignment horizontal="center"/>
    </xf>
    <xf numFmtId="0" fontId="16" fillId="0" borderId="0" xfId="2" applyFont="1" applyFill="1" applyAlignment="1">
      <alignment horizontal="right"/>
    </xf>
    <xf numFmtId="0" fontId="16" fillId="0" borderId="0" xfId="0" applyFont="1" applyAlignment="1">
      <alignment horizontal="right"/>
    </xf>
    <xf numFmtId="0" fontId="4" fillId="0" borderId="0" xfId="4" applyFont="1" applyFill="1" applyBorder="1" applyAlignment="1">
      <alignment horizontal="center"/>
    </xf>
    <xf numFmtId="0" fontId="33" fillId="0" borderId="15" xfId="0" applyFont="1" applyFill="1" applyBorder="1" applyAlignment="1">
      <alignment horizontal="center"/>
    </xf>
    <xf numFmtId="0" fontId="34" fillId="0" borderId="25" xfId="0" applyFont="1" applyFill="1" applyBorder="1" applyAlignment="1">
      <alignment horizontal="center"/>
    </xf>
    <xf numFmtId="0" fontId="28" fillId="12" borderId="18" xfId="0" applyFont="1" applyFill="1" applyBorder="1" applyAlignment="1">
      <alignment horizontal="left"/>
    </xf>
    <xf numFmtId="0" fontId="0" fillId="11" borderId="19" xfId="3" applyFont="1" applyFill="1" applyBorder="1" applyAlignment="1">
      <alignment vertical="top" wrapText="1"/>
    </xf>
    <xf numFmtId="0" fontId="27" fillId="11" borderId="20" xfId="3" applyFont="1" applyFill="1" applyBorder="1" applyAlignment="1">
      <alignment vertical="top"/>
    </xf>
    <xf numFmtId="0" fontId="27" fillId="11" borderId="21" xfId="3" applyFont="1" applyFill="1" applyBorder="1" applyAlignment="1">
      <alignment vertical="top"/>
    </xf>
    <xf numFmtId="0" fontId="29" fillId="0" borderId="0" xfId="0" applyFont="1" applyAlignment="1">
      <alignment horizontal="center"/>
    </xf>
    <xf numFmtId="0" fontId="28" fillId="0" borderId="0" xfId="0" applyFont="1" applyAlignment="1">
      <alignment horizontal="center"/>
    </xf>
    <xf numFmtId="0" fontId="0" fillId="0" borderId="0" xfId="0" applyFont="1" applyAlignment="1">
      <alignment horizontal="left" vertical="top" wrapText="1"/>
    </xf>
    <xf numFmtId="0" fontId="28" fillId="0" borderId="1" xfId="0" applyFont="1" applyBorder="1" applyAlignment="1">
      <alignment horizontal="left" wrapText="1"/>
    </xf>
    <xf numFmtId="0" fontId="28" fillId="12" borderId="10" xfId="0" applyFont="1" applyFill="1" applyBorder="1" applyAlignment="1">
      <alignment horizontal="left"/>
    </xf>
  </cellXfs>
  <cellStyles count="8">
    <cellStyle name="Hyperlink" xfId="3" builtinId="8"/>
    <cellStyle name="Normal" xfId="0" builtinId="0"/>
    <cellStyle name="Normal 2" xfId="1"/>
    <cellStyle name="Normal 3" xfId="2"/>
    <cellStyle name="Normal 3 2" xfId="4"/>
    <cellStyle name="Normal 3 3" xfId="5"/>
    <cellStyle name="Normal 3 4" xfId="6"/>
    <cellStyle name="Normal 4" xfId="7"/>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5FE82"/>
      <color rgb="FFFFFF66"/>
      <color rgb="FF93FFFF"/>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dstate.edu/gs/students/advising/student-success.cf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W90"/>
  <sheetViews>
    <sheetView tabSelected="1" zoomScale="80" zoomScaleNormal="80" zoomScaleSheetLayoutView="100" workbookViewId="0">
      <selection activeCell="B38" sqref="B38"/>
    </sheetView>
  </sheetViews>
  <sheetFormatPr defaultColWidth="9.140625" defaultRowHeight="18" customHeight="1" x14ac:dyDescent="0.2"/>
  <cols>
    <col min="1" max="1" width="15.85546875" style="3" customWidth="1"/>
    <col min="2" max="3" width="35.7109375" style="3" customWidth="1"/>
    <col min="4" max="6" width="6.28515625" style="1" customWidth="1"/>
    <col min="7" max="8" width="8.7109375" style="1" hidden="1" customWidth="1"/>
    <col min="9" max="9" width="1.85546875" style="1" bestFit="1" customWidth="1"/>
    <col min="10" max="10" width="15.85546875" style="3" customWidth="1"/>
    <col min="11" max="11" width="38" style="3" bestFit="1" customWidth="1"/>
    <col min="12" max="12" width="35.7109375" style="3" customWidth="1"/>
    <col min="13" max="15" width="6.28515625" style="1" customWidth="1"/>
    <col min="16" max="16" width="3.7109375" style="1" hidden="1" customWidth="1"/>
    <col min="17" max="17" width="3.28515625" style="2" hidden="1" customWidth="1"/>
    <col min="18" max="18" width="3.7109375" style="3" customWidth="1"/>
    <col min="19" max="16384" width="9.140625" style="3"/>
  </cols>
  <sheetData>
    <row r="1" spans="1:17" ht="18" customHeight="1" x14ac:dyDescent="0.25">
      <c r="A1" s="256" t="s">
        <v>121</v>
      </c>
      <c r="B1" s="256"/>
      <c r="C1" s="256"/>
      <c r="D1" s="256"/>
      <c r="E1" s="256"/>
      <c r="F1" s="256"/>
      <c r="G1" s="256"/>
      <c r="H1" s="256"/>
      <c r="I1" s="256"/>
      <c r="J1" s="256"/>
      <c r="K1" s="256"/>
      <c r="L1" s="256"/>
      <c r="M1" s="256"/>
      <c r="N1" s="256"/>
      <c r="O1" s="256"/>
    </row>
    <row r="2" spans="1:17" s="50" customFormat="1" ht="18" customHeight="1" thickBot="1" x14ac:dyDescent="0.3">
      <c r="A2" s="44" t="s">
        <v>0</v>
      </c>
      <c r="B2" s="45"/>
      <c r="C2" s="45"/>
      <c r="D2" s="258" t="s">
        <v>37</v>
      </c>
      <c r="E2" s="259"/>
      <c r="F2" s="259"/>
      <c r="G2" s="259"/>
      <c r="H2" s="259"/>
      <c r="I2" s="259"/>
      <c r="J2" s="46"/>
      <c r="K2" s="47"/>
      <c r="L2" s="48" t="s">
        <v>38</v>
      </c>
      <c r="M2" s="260"/>
      <c r="N2" s="261"/>
      <c r="O2" s="261"/>
      <c r="P2" s="49"/>
    </row>
    <row r="3" spans="1:17" s="50" customFormat="1" ht="18" customHeight="1" thickBot="1" x14ac:dyDescent="0.3">
      <c r="A3" s="44" t="s">
        <v>1</v>
      </c>
      <c r="B3" s="45"/>
      <c r="C3" s="45"/>
      <c r="D3" s="262" t="s">
        <v>85</v>
      </c>
      <c r="E3" s="263"/>
      <c r="F3" s="263"/>
      <c r="G3" s="263"/>
      <c r="H3" s="263"/>
      <c r="I3" s="263"/>
      <c r="J3" s="51"/>
      <c r="K3" s="52"/>
      <c r="L3" s="48" t="s">
        <v>39</v>
      </c>
      <c r="M3" s="257">
        <f ca="1">NOW()</f>
        <v>42517.542831828701</v>
      </c>
      <c r="N3" s="257"/>
      <c r="O3" s="257"/>
      <c r="P3" s="49"/>
    </row>
    <row r="4" spans="1:17" ht="15.75" customHeight="1" x14ac:dyDescent="0.25">
      <c r="A4" t="s">
        <v>122</v>
      </c>
      <c r="E4" s="4"/>
      <c r="I4" s="3"/>
      <c r="L4" s="252" t="s">
        <v>102</v>
      </c>
    </row>
    <row r="5" spans="1:17" s="32" customFormat="1" ht="36.75" customHeight="1" x14ac:dyDescent="0.2">
      <c r="A5" s="74" t="s">
        <v>42</v>
      </c>
      <c r="B5" s="74"/>
      <c r="C5" s="74"/>
      <c r="D5" s="74"/>
      <c r="E5" s="74"/>
      <c r="F5" s="74"/>
      <c r="G5" s="74"/>
      <c r="H5" s="74"/>
      <c r="I5" s="74"/>
      <c r="J5" s="74" t="s">
        <v>216</v>
      </c>
      <c r="K5" s="33"/>
      <c r="L5" s="252"/>
      <c r="M5" s="34"/>
      <c r="N5" s="34"/>
      <c r="O5" s="35"/>
      <c r="P5" s="30"/>
      <c r="Q5" s="31"/>
    </row>
    <row r="6" spans="1:17" s="32" customFormat="1" ht="18" customHeight="1" x14ac:dyDescent="0.2">
      <c r="A6" s="74" t="s">
        <v>4</v>
      </c>
      <c r="B6" s="74" t="s">
        <v>28</v>
      </c>
      <c r="C6" s="55" t="s">
        <v>41</v>
      </c>
      <c r="D6" s="37">
        <f>SUM(D7:D8)</f>
        <v>6</v>
      </c>
      <c r="E6" s="38" t="s">
        <v>14</v>
      </c>
      <c r="F6" s="70" t="s">
        <v>40</v>
      </c>
      <c r="G6" s="70"/>
      <c r="H6" s="70"/>
      <c r="I6" s="30"/>
      <c r="J6" s="75" t="s">
        <v>78</v>
      </c>
      <c r="K6" s="75"/>
      <c r="L6" s="156" t="s">
        <v>41</v>
      </c>
      <c r="M6" s="70">
        <f>SUM(M7:M9)</f>
        <v>10</v>
      </c>
      <c r="N6" s="70" t="s">
        <v>14</v>
      </c>
      <c r="O6" s="70" t="s">
        <v>40</v>
      </c>
      <c r="P6" s="30"/>
      <c r="Q6" s="31"/>
    </row>
    <row r="7" spans="1:17" s="32" customFormat="1" ht="18" customHeight="1" x14ac:dyDescent="0.2">
      <c r="A7" s="76" t="str">
        <f>IF(ISBLANK(J55)=TRUE,"",J55)</f>
        <v>ENGL 101</v>
      </c>
      <c r="B7" s="76" t="str">
        <f>IF(ISBLANK(K55)=TRUE,"",K55)</f>
        <v>Composition I (SGR 1)</v>
      </c>
      <c r="C7" s="76" t="str">
        <f>IF(ISBLANK(L55)=TRUE,"",L55)</f>
        <v/>
      </c>
      <c r="D7" s="77">
        <f>IF(ISBLANK(M55)=TRUE,"",M55)</f>
        <v>3</v>
      </c>
      <c r="E7" s="76" t="str">
        <f>IF(ISBLANK(N55)=TRUE,"",N55)</f>
        <v/>
      </c>
      <c r="F7" s="76"/>
      <c r="G7" s="174">
        <f>IF(F7="A",4,IF(F7="B",3,IF(F7="C",2,IF(F7="D",1,0))))</f>
        <v>0</v>
      </c>
      <c r="H7" s="175">
        <f>IF(G7&gt;0,G7*D7,0)</f>
        <v>0</v>
      </c>
      <c r="J7" s="67" t="str">
        <f t="shared" ref="J7:O7" si="0">IF(ISBLANK(A54)=TRUE,"",A54)</f>
        <v>AS 101/L</v>
      </c>
      <c r="K7" s="67" t="str">
        <f t="shared" si="0"/>
        <v>Introduction to Animal Science &amp; Lab</v>
      </c>
      <c r="L7" s="67" t="str">
        <f t="shared" si="0"/>
        <v/>
      </c>
      <c r="M7" s="68">
        <f t="shared" si="0"/>
        <v>4</v>
      </c>
      <c r="N7" s="68" t="str">
        <f t="shared" si="0"/>
        <v/>
      </c>
      <c r="O7" s="68" t="str">
        <f t="shared" si="0"/>
        <v/>
      </c>
      <c r="P7" s="30">
        <f>IF(O7="a/a",4,IF(O7="a/b",3.75,IF(O7="a/c",3.5,IF(O7="a/d",3.25,IF(O7="b/a",3.25,IF(O7="b/b",3,IF(O7="b/c",2.75,IF(O7="b/d",2.5,IF(O7="c/a",2.5,IF(O7="c/b",2.25,IF(O7="c/c",2,IF(O7="c/d",1.75,IF(O7="d/a",1.75,IF(O7="d/b",1.5,IF(O7="d/c",1.25,IF(O7="d/d",1,IF(O7="f/a",0.8,IF(O7="f/b",0.6,IF(O7="f/c",0.4,IF(O7="f/b",0.2,IF(O7="a/f",3.2,IF(O7="b/f",2.4,IF(O7="c/f",1.6,IF(O7="d/f",0.8,0))))))))))))))))))))))))</f>
        <v>0</v>
      </c>
      <c r="Q7" s="31">
        <f>IF(P7&gt;0,P7*M7,0)</f>
        <v>0</v>
      </c>
    </row>
    <row r="8" spans="1:17" s="32" customFormat="1" ht="18" customHeight="1" x14ac:dyDescent="0.2">
      <c r="A8" s="76" t="str">
        <f t="shared" ref="A8:F8" si="1">IF(ISBLANK(A64)=TRUE,"",A64)</f>
        <v>ENGL 201</v>
      </c>
      <c r="B8" s="76" t="str">
        <f t="shared" si="1"/>
        <v>Composition II (SGR 1)</v>
      </c>
      <c r="C8" s="183" t="str">
        <f t="shared" si="1"/>
        <v>Prereq ENGL 101</v>
      </c>
      <c r="D8" s="77">
        <f t="shared" si="1"/>
        <v>3</v>
      </c>
      <c r="E8" s="76" t="str">
        <f t="shared" si="1"/>
        <v/>
      </c>
      <c r="F8" s="76" t="str">
        <f t="shared" si="1"/>
        <v/>
      </c>
      <c r="G8" s="174">
        <f t="shared" ref="G8:G26" si="2">IF(F8="A",4,IF(F8="B",3,IF(F8="C",2,IF(F8="D",1,0))))</f>
        <v>0</v>
      </c>
      <c r="H8" s="175">
        <f t="shared" ref="H8:H27" si="3">IF(G8&gt;0,G8*D8,0)</f>
        <v>0</v>
      </c>
      <c r="J8" s="67" t="str">
        <f t="shared" ref="J8:O8" si="4">IF(ISBLANK(A74)=TRUE,"",A74)</f>
        <v>AS 241/L</v>
      </c>
      <c r="K8" s="67" t="str">
        <f t="shared" si="4"/>
        <v>Introduction to Meat Science/Lab</v>
      </c>
      <c r="L8" s="67" t="str">
        <f t="shared" si="4"/>
        <v/>
      </c>
      <c r="M8" s="68">
        <f t="shared" si="4"/>
        <v>3</v>
      </c>
      <c r="N8" s="68" t="str">
        <f t="shared" si="4"/>
        <v/>
      </c>
      <c r="O8" s="68" t="str">
        <f t="shared" si="4"/>
        <v/>
      </c>
      <c r="P8" s="30">
        <f>IF(O11="A",4,IF(O11="B",3,IF(O11="C",2,IF(O11="D",1,0))))</f>
        <v>0</v>
      </c>
      <c r="Q8" s="31">
        <f>IF(P8&gt;0,P8*#REF!,0)</f>
        <v>0</v>
      </c>
    </row>
    <row r="9" spans="1:17" s="32" customFormat="1" ht="18" customHeight="1" x14ac:dyDescent="0.2">
      <c r="C9" s="31"/>
      <c r="D9" s="30"/>
      <c r="E9" s="30"/>
      <c r="F9" s="30"/>
      <c r="G9" s="174">
        <f t="shared" si="2"/>
        <v>0</v>
      </c>
      <c r="H9" s="175">
        <f t="shared" si="3"/>
        <v>0</v>
      </c>
      <c r="J9" s="94" t="str">
        <f t="shared" ref="J9:O9" si="5">IF(ISBLANK(J73)=TRUE,"",J73)</f>
        <v>AS 319/L</v>
      </c>
      <c r="K9" s="94" t="str">
        <f t="shared" si="5"/>
        <v>Livestock Feeds &amp; Feeding/Lab</v>
      </c>
      <c r="L9" s="179" t="str">
        <f t="shared" si="5"/>
        <v>Prereq AS 219</v>
      </c>
      <c r="M9" s="85">
        <f t="shared" si="5"/>
        <v>3</v>
      </c>
      <c r="N9" s="94" t="str">
        <f t="shared" si="5"/>
        <v/>
      </c>
      <c r="O9" s="94" t="str">
        <f t="shared" si="5"/>
        <v/>
      </c>
      <c r="P9" s="30">
        <f>IF(O8="A",4,IF(O8="B",3,IF(O8="C",2,IF(O8="D",1,0))))</f>
        <v>0</v>
      </c>
      <c r="Q9" s="31">
        <f>IF(P9&gt;0,P9*M8,0)</f>
        <v>0</v>
      </c>
    </row>
    <row r="10" spans="1:17" s="32" customFormat="1" ht="18" customHeight="1" x14ac:dyDescent="0.2">
      <c r="A10" s="74" t="s">
        <v>7</v>
      </c>
      <c r="B10" s="88" t="s">
        <v>29</v>
      </c>
      <c r="C10" s="29"/>
      <c r="D10" s="70">
        <f>D11</f>
        <v>3</v>
      </c>
      <c r="E10" s="78"/>
      <c r="F10" s="78"/>
      <c r="G10" s="174">
        <f t="shared" si="2"/>
        <v>0</v>
      </c>
      <c r="H10" s="175">
        <f t="shared" si="3"/>
        <v>0</v>
      </c>
      <c r="J10" s="170" t="s">
        <v>71</v>
      </c>
      <c r="K10" s="41"/>
      <c r="L10" s="41"/>
      <c r="M10" s="70">
        <f>SUM(M11:M15)</f>
        <v>16</v>
      </c>
      <c r="N10" s="42"/>
      <c r="O10" s="42"/>
      <c r="P10" s="30">
        <f t="shared" ref="P10" si="6">IF(O10="A",4,IF(O10="B",3,IF(O10="C",2,IF(O10="D",1,0))))</f>
        <v>0</v>
      </c>
      <c r="Q10" s="31">
        <f t="shared" ref="Q10" si="7">IF(P10&gt;0,P10*M10,0)</f>
        <v>0</v>
      </c>
    </row>
    <row r="11" spans="1:17" s="32" customFormat="1" ht="18" customHeight="1" x14ac:dyDescent="0.2">
      <c r="A11" s="66" t="str">
        <f t="shared" ref="A11:F11" si="8">IF(ISBLANK(A57)=TRUE,"",A57)</f>
        <v>SPCM 101</v>
      </c>
      <c r="B11" s="66" t="str">
        <f t="shared" si="8"/>
        <v>Fundamentals of Speech (SGR 2)</v>
      </c>
      <c r="C11" s="66" t="str">
        <f t="shared" si="8"/>
        <v/>
      </c>
      <c r="D11" s="79">
        <f t="shared" si="8"/>
        <v>3</v>
      </c>
      <c r="E11" s="66" t="str">
        <f t="shared" si="8"/>
        <v/>
      </c>
      <c r="F11" s="66" t="str">
        <f t="shared" si="8"/>
        <v/>
      </c>
      <c r="G11" s="174">
        <f t="shared" si="2"/>
        <v>0</v>
      </c>
      <c r="H11" s="175">
        <f t="shared" si="3"/>
        <v>0</v>
      </c>
      <c r="J11" s="94" t="str">
        <f t="shared" ref="J11:O11" si="9">IF(ISBLANK(A63)=TRUE,"",A63)</f>
        <v>AS 219</v>
      </c>
      <c r="K11" s="94" t="str">
        <f t="shared" si="9"/>
        <v>Principles of Animal Nutrition</v>
      </c>
      <c r="L11" s="179" t="str">
        <f t="shared" si="9"/>
        <v>Prereq AS101, Fall ONLY (start-2017)</v>
      </c>
      <c r="M11" s="85">
        <f t="shared" si="9"/>
        <v>3</v>
      </c>
      <c r="N11" s="85" t="str">
        <f t="shared" si="9"/>
        <v>F</v>
      </c>
      <c r="O11" s="68" t="str">
        <f t="shared" si="9"/>
        <v/>
      </c>
      <c r="P11" s="30" t="e">
        <f>IF(#REF!="A",4,IF(#REF!="B",3,IF(#REF!="C",2,IF(#REF!="D",1,0))))</f>
        <v>#REF!</v>
      </c>
      <c r="Q11" s="31" t="e">
        <f>IF(P11&gt;0,P11*#REF!,0)</f>
        <v>#REF!</v>
      </c>
    </row>
    <row r="12" spans="1:17" s="32" customFormat="1" ht="22.5" customHeight="1" x14ac:dyDescent="0.2">
      <c r="B12" s="31"/>
      <c r="C12" s="31"/>
      <c r="D12" s="30"/>
      <c r="E12" s="30"/>
      <c r="F12" s="30"/>
      <c r="G12" s="174">
        <f t="shared" si="2"/>
        <v>0</v>
      </c>
      <c r="H12" s="175">
        <f t="shared" si="3"/>
        <v>0</v>
      </c>
      <c r="J12" s="69" t="str">
        <f t="shared" ref="J12:O12" si="10">IF(ISBLANK(J70)=TRUE,"",J70)</f>
        <v>AS 332</v>
      </c>
      <c r="K12" s="69" t="str">
        <f t="shared" si="10"/>
        <v>Livestock Breeding &amp; Genetics</v>
      </c>
      <c r="L12" s="243" t="str">
        <f t="shared" si="10"/>
        <v>Prereq AS 101 or DS 130 and BIO 103 or 153; Spring ONLY</v>
      </c>
      <c r="M12" s="85">
        <f t="shared" si="10"/>
        <v>4</v>
      </c>
      <c r="N12" s="85" t="str">
        <f t="shared" si="10"/>
        <v>S</v>
      </c>
      <c r="O12" s="85" t="str">
        <f t="shared" si="10"/>
        <v/>
      </c>
      <c r="P12" s="30">
        <f>IF(O12="A",4,IF(O12="B",3,IF(O12="C",2,IF(O12="D",1,0))))</f>
        <v>0</v>
      </c>
      <c r="Q12" s="31">
        <f>IF(P12&gt;0,P12*M12,0)</f>
        <v>0</v>
      </c>
    </row>
    <row r="13" spans="1:17" s="32" customFormat="1" ht="18" customHeight="1" x14ac:dyDescent="0.2">
      <c r="A13" s="74" t="s">
        <v>8</v>
      </c>
      <c r="B13" s="88" t="s">
        <v>30</v>
      </c>
      <c r="C13" s="89"/>
      <c r="D13" s="222">
        <f>SUM(D14:D15)</f>
        <v>6</v>
      </c>
      <c r="E13" s="80"/>
      <c r="F13" s="80"/>
      <c r="G13" s="174">
        <f t="shared" si="2"/>
        <v>0</v>
      </c>
      <c r="H13" s="175">
        <f t="shared" si="3"/>
        <v>0</v>
      </c>
      <c r="J13" s="69" t="s">
        <v>132</v>
      </c>
      <c r="K13" s="94" t="s">
        <v>75</v>
      </c>
      <c r="L13" s="140" t="s">
        <v>203</v>
      </c>
      <c r="M13" s="85">
        <v>3</v>
      </c>
      <c r="N13" s="147" t="s">
        <v>69</v>
      </c>
      <c r="O13" s="147"/>
      <c r="P13" s="30">
        <f>IF(O13="A",4,IF(O13="B",3,IF(O13="C",2,IF(O13="D",1,0))))</f>
        <v>0</v>
      </c>
      <c r="Q13" s="31">
        <f>IF(P13&gt;0,P13*M13,0)</f>
        <v>0</v>
      </c>
    </row>
    <row r="14" spans="1:17" s="32" customFormat="1" ht="18" customHeight="1" x14ac:dyDescent="0.2">
      <c r="A14" s="199" t="str">
        <f t="shared" ref="A14:F14" si="11">IF(ISBLANK(A66)=TRUE,"",A66)</f>
        <v xml:space="preserve">ECON 201 </v>
      </c>
      <c r="B14" s="199" t="str">
        <f t="shared" si="11"/>
        <v>Principles of Microeconomics (SGR 3)</v>
      </c>
      <c r="C14" s="199" t="str">
        <f t="shared" si="11"/>
        <v/>
      </c>
      <c r="D14" s="79">
        <f t="shared" si="11"/>
        <v>3</v>
      </c>
      <c r="E14" s="66" t="str">
        <f t="shared" si="11"/>
        <v/>
      </c>
      <c r="F14" s="66" t="str">
        <f t="shared" si="11"/>
        <v/>
      </c>
      <c r="G14" s="174">
        <f t="shared" si="2"/>
        <v>0</v>
      </c>
      <c r="H14" s="175">
        <f t="shared" si="3"/>
        <v>0</v>
      </c>
      <c r="J14" s="94" t="str">
        <f t="shared" ref="J14:O14" si="12">IF(ISBLANK(J72)=TRUE,"",J72)</f>
        <v>AS 389</v>
      </c>
      <c r="K14" s="94" t="str">
        <f t="shared" si="12"/>
        <v>Current Issues in Animal Science</v>
      </c>
      <c r="L14" s="177" t="str">
        <f t="shared" si="12"/>
        <v/>
      </c>
      <c r="M14" s="85">
        <f t="shared" si="12"/>
        <v>3</v>
      </c>
      <c r="N14" s="94" t="str">
        <f t="shared" si="12"/>
        <v/>
      </c>
      <c r="O14" s="94" t="str">
        <f t="shared" si="12"/>
        <v/>
      </c>
      <c r="P14" s="30">
        <f>IF(O32="A",4,IF(O32="B",3,IF(O32="C",2,IF(O32="D",1,0))))</f>
        <v>0</v>
      </c>
      <c r="Q14" s="31">
        <f>IF(P14&gt;0,P14*M32,0)</f>
        <v>0</v>
      </c>
    </row>
    <row r="15" spans="1:17" s="32" customFormat="1" ht="17.25" customHeight="1" x14ac:dyDescent="0.2">
      <c r="A15" s="66" t="str">
        <f t="shared" ref="A15:F15" si="13">IF(ISBLANK(J64)=TRUE,"",J64)</f>
        <v>ABS 203</v>
      </c>
      <c r="B15" s="66" t="str">
        <f t="shared" si="13"/>
        <v>Global Food Systems (SGR 3)</v>
      </c>
      <c r="C15" s="66" t="str">
        <f t="shared" si="13"/>
        <v/>
      </c>
      <c r="D15" s="79">
        <f t="shared" si="13"/>
        <v>3</v>
      </c>
      <c r="E15" s="66" t="str">
        <f t="shared" si="13"/>
        <v/>
      </c>
      <c r="F15" s="66" t="str">
        <f t="shared" si="13"/>
        <v/>
      </c>
      <c r="G15" s="174">
        <f t="shared" si="2"/>
        <v>0</v>
      </c>
      <c r="H15" s="175">
        <f t="shared" si="3"/>
        <v>0</v>
      </c>
      <c r="J15" s="94" t="str">
        <f t="shared" ref="J15:O15" si="14">IF(ISBLANK(J71)=TRUE,"",J71)</f>
        <v>VET 403</v>
      </c>
      <c r="K15" s="94" t="str">
        <f t="shared" si="14"/>
        <v>Animal Diseases &amp; Their Control</v>
      </c>
      <c r="L15" s="140" t="str">
        <f t="shared" si="14"/>
        <v>Spring ONLY</v>
      </c>
      <c r="M15" s="85">
        <f t="shared" si="14"/>
        <v>3</v>
      </c>
      <c r="N15" s="85" t="str">
        <f t="shared" si="14"/>
        <v>S</v>
      </c>
      <c r="O15" s="85" t="str">
        <f t="shared" si="14"/>
        <v/>
      </c>
      <c r="P15" s="30">
        <f>IF(O16="A",4,IF(O16="B",3,IF(O16="C",2,IF(O16="D",1,0))))</f>
        <v>0</v>
      </c>
      <c r="Q15" s="31">
        <f>IF(P15&gt;0,P15*M16,0)</f>
        <v>0</v>
      </c>
    </row>
    <row r="16" spans="1:17" s="32" customFormat="1" ht="26.25" customHeight="1" x14ac:dyDescent="0.25">
      <c r="B16" s="31"/>
      <c r="C16" s="31"/>
      <c r="D16" s="30"/>
      <c r="E16" s="30"/>
      <c r="F16" s="30"/>
      <c r="G16" s="174">
        <f t="shared" si="2"/>
        <v>0</v>
      </c>
      <c r="H16" s="175">
        <f t="shared" si="3"/>
        <v>0</v>
      </c>
      <c r="J16" s="253" t="s">
        <v>221</v>
      </c>
      <c r="K16" s="254"/>
      <c r="L16" s="171" t="s">
        <v>77</v>
      </c>
      <c r="M16" s="70">
        <f>SUM(M17:M18)</f>
        <v>6</v>
      </c>
      <c r="N16" s="42"/>
      <c r="O16" s="42"/>
      <c r="P16" s="30">
        <f>IF(O9="A",4,IF(O9="B",3,IF(O9="C",2,IF(O9="D",1,0))))</f>
        <v>0</v>
      </c>
      <c r="Q16" s="31">
        <f>IF(P16&gt;0,P16*M9,0)</f>
        <v>0</v>
      </c>
    </row>
    <row r="17" spans="1:23" s="32" customFormat="1" ht="25.5" customHeight="1" x14ac:dyDescent="0.2">
      <c r="A17" s="74" t="s">
        <v>9</v>
      </c>
      <c r="B17" s="88" t="s">
        <v>31</v>
      </c>
      <c r="C17" s="89"/>
      <c r="D17" s="222">
        <f>SUM(D18:D19)</f>
        <v>6</v>
      </c>
      <c r="E17" s="80"/>
      <c r="F17" s="80"/>
      <c r="G17" s="174">
        <f t="shared" si="2"/>
        <v>0</v>
      </c>
      <c r="H17" s="175">
        <f t="shared" si="3"/>
        <v>0</v>
      </c>
      <c r="J17" s="246" t="str">
        <f t="shared" ref="J17:O17" si="15">IF(ISBLANK(J79)=TRUE,"",J79)</f>
        <v>AS Capstone Course</v>
      </c>
      <c r="K17" s="246" t="str">
        <f>IF(ISBLANK(K79)=TRUE,"",K79)</f>
        <v>Select from: AS 445/L, 450, 474/L, 475, 476/L, 477/L, 478/L</v>
      </c>
      <c r="L17" s="142" t="str">
        <f t="shared" si="15"/>
        <v>Prereq dependent on course -- see course list</v>
      </c>
      <c r="M17" s="125">
        <f t="shared" si="15"/>
        <v>3</v>
      </c>
      <c r="N17" s="125" t="str">
        <f t="shared" si="15"/>
        <v/>
      </c>
      <c r="O17" s="125" t="str">
        <f t="shared" si="15"/>
        <v/>
      </c>
      <c r="P17" s="30">
        <f>IF(O14="A",4,IF(O14="B",3,IF(O14="C",2,IF(O14="D",1,0))))</f>
        <v>0</v>
      </c>
      <c r="Q17" s="31">
        <f>IF(P17&gt;0,P17*M14,0)</f>
        <v>0</v>
      </c>
    </row>
    <row r="18" spans="1:23" s="32" customFormat="1" ht="24" customHeight="1" x14ac:dyDescent="0.2">
      <c r="A18" s="194" t="str">
        <f t="shared" ref="A18:D18" si="16">A65</f>
        <v>SGR #4</v>
      </c>
      <c r="B18" s="194" t="str">
        <f t="shared" si="16"/>
        <v>Humanities/Arts Diversity (SGR 4)</v>
      </c>
      <c r="C18" s="79"/>
      <c r="D18" s="79">
        <f t="shared" si="16"/>
        <v>3</v>
      </c>
      <c r="E18" s="79"/>
      <c r="F18" s="79"/>
      <c r="G18" s="174">
        <f t="shared" si="2"/>
        <v>0</v>
      </c>
      <c r="H18" s="175">
        <f t="shared" si="3"/>
        <v>0</v>
      </c>
      <c r="J18" s="246" t="str">
        <f t="shared" ref="J18:O18" si="17">IF(ISBLANK(A80)=TRUE,"",A80)</f>
        <v>AS Capstone Course</v>
      </c>
      <c r="K18" s="246" t="str">
        <f t="shared" si="17"/>
        <v>Select from: AS 445/L, 450, 474/L, 475, 476/L, 477/L, 478/L</v>
      </c>
      <c r="L18" s="142" t="str">
        <f t="shared" si="17"/>
        <v>Prereq dependent on course -- see course list</v>
      </c>
      <c r="M18" s="125">
        <f t="shared" si="17"/>
        <v>3</v>
      </c>
      <c r="N18" s="125" t="str">
        <f t="shared" si="17"/>
        <v/>
      </c>
      <c r="O18" s="125" t="str">
        <f t="shared" si="17"/>
        <v/>
      </c>
      <c r="P18" s="30">
        <f>IF(O19="A",4,IF(O19="B",3,IF(O19="C",2,IF(O19="D",1,0))))</f>
        <v>0</v>
      </c>
      <c r="Q18" s="31">
        <f t="shared" ref="Q18:Q23" si="18">IF(P18&gt;0,P18*M19,0)</f>
        <v>0</v>
      </c>
    </row>
    <row r="19" spans="1:23" s="32" customFormat="1" ht="18" customHeight="1" x14ac:dyDescent="0.2">
      <c r="A19" s="194" t="str">
        <f t="shared" ref="A19:D19" si="19">J66</f>
        <v>SGR #4</v>
      </c>
      <c r="B19" s="194" t="str">
        <f t="shared" si="19"/>
        <v>Humanities/Arts Diversity (SGR 4)</v>
      </c>
      <c r="C19" s="79"/>
      <c r="D19" s="79">
        <f t="shared" si="19"/>
        <v>3</v>
      </c>
      <c r="E19" s="79"/>
      <c r="F19" s="79"/>
      <c r="G19" s="174">
        <f t="shared" si="2"/>
        <v>0</v>
      </c>
      <c r="H19" s="175">
        <f t="shared" si="3"/>
        <v>0</v>
      </c>
      <c r="J19" s="114" t="s">
        <v>76</v>
      </c>
      <c r="K19" s="114"/>
      <c r="L19" s="114"/>
      <c r="M19" s="158">
        <f>SUM(M20:M28)</f>
        <v>35</v>
      </c>
      <c r="N19" s="157"/>
      <c r="O19" s="157"/>
      <c r="P19" s="30">
        <f>IF(O20="a/a",4,IF(O20="a/b",3.75,IF(O20="a/c",3.5,IF(O20="a/d",3.25,IF(O20="a/f",3,IF(O20="b/a",3.25,IF(O20="b/b",3,IF(O20="b/c",2.75,IF(O20="b/d",2.5,IF(O20="b/f",2.25,IF(O20="c/a",2.5,IF(O20="c/b",2.25,IF(O20="c/c",2,IF(O20="c/d",1.75,IF(O20="c/f",1.5,IF(O20="d/a",1.75,IF(O20="d/b",1.5,IF(O20="d/c",1.25,IF(O20="d/d",1,IF(O20="d/f",0.75,IF(O20="f/a",1,IF(O20="f/b",75,IF(O20="f/c",0.5,IF(O20="f/d",0.25,0))))))))))))))))))))))))</f>
        <v>0</v>
      </c>
      <c r="Q19" s="31">
        <f t="shared" si="18"/>
        <v>0</v>
      </c>
    </row>
    <row r="20" spans="1:23" s="32" customFormat="1" ht="18" customHeight="1" x14ac:dyDescent="0.2">
      <c r="B20" s="31"/>
      <c r="C20" s="31"/>
      <c r="D20" s="30"/>
      <c r="E20" s="30"/>
      <c r="F20" s="30"/>
      <c r="G20" s="174">
        <f t="shared" si="2"/>
        <v>0</v>
      </c>
      <c r="H20" s="175">
        <f t="shared" si="3"/>
        <v>0</v>
      </c>
      <c r="J20" s="69" t="str">
        <f t="shared" ref="J20:O20" si="20">IF(ISBLANK(A55)=TRUE,"",A55)</f>
        <v>CHEM 112/L</v>
      </c>
      <c r="K20" s="69" t="str">
        <f t="shared" si="20"/>
        <v>General Chemistry I/L</v>
      </c>
      <c r="L20" s="176" t="str">
        <f t="shared" si="20"/>
        <v>Math proficiency at or above MATH 102</v>
      </c>
      <c r="M20" s="85">
        <f t="shared" si="20"/>
        <v>4</v>
      </c>
      <c r="N20" s="85" t="str">
        <f t="shared" si="20"/>
        <v/>
      </c>
      <c r="O20" s="85" t="str">
        <f t="shared" si="20"/>
        <v/>
      </c>
      <c r="P20" s="30">
        <f>IF(O21="a/a",4,IF(O21="a/b",3.75,IF(O21="a/c",3.5,IF(O21="a/d",3.25,IF(O21="a/f",3,IF(O21="b/a",3.25,IF(O21="b/b",3,IF(O21="b/c",2.75,IF(O21="b/d",2.5,IF(O21="b/f",2.25,IF(O21="c/a",2.5,IF(O21="c/b",2.25,IF(O21="c/c",2,IF(O21="c/d",1.75,IF(O21="c/f",1.5,IF(O21="d/a",1.75,IF(O21="d/b",1.5,IF(O21="d/c",1.25,IF(O21="d/d",1,IF(O21="d/f",0.75,IF(O21="f/a",1,IF(O21="f/b",75,IF(O21="f/c",0.5,IF(O21="f/d",0.25,0))))))))))))))))))))))))</f>
        <v>0</v>
      </c>
      <c r="Q20" s="31">
        <f t="shared" si="18"/>
        <v>0</v>
      </c>
    </row>
    <row r="21" spans="1:23" s="32" customFormat="1" ht="18" customHeight="1" x14ac:dyDescent="0.2">
      <c r="A21" s="74" t="s">
        <v>10</v>
      </c>
      <c r="B21" s="88" t="s">
        <v>32</v>
      </c>
      <c r="C21" s="29"/>
      <c r="D21" s="70">
        <f>SUM(D22)</f>
        <v>5</v>
      </c>
      <c r="E21" s="78"/>
      <c r="F21" s="78"/>
      <c r="G21" s="174">
        <f t="shared" si="2"/>
        <v>0</v>
      </c>
      <c r="H21" s="175">
        <f t="shared" si="3"/>
        <v>0</v>
      </c>
      <c r="J21" s="69" t="str">
        <f>IF(ISBLANK(J53)=TRUE,"",J53)</f>
        <v>CHEM 114/L</v>
      </c>
      <c r="K21" s="69" t="str">
        <f t="shared" ref="K21:O21" si="21">IF(ISBLANK(K53)=TRUE,"",K53)</f>
        <v>General Chemistry II/Lab</v>
      </c>
      <c r="L21" s="176" t="str">
        <f t="shared" si="21"/>
        <v>Prereq CHEM 112/L</v>
      </c>
      <c r="M21" s="85">
        <f t="shared" si="21"/>
        <v>4</v>
      </c>
      <c r="N21" s="85" t="str">
        <f t="shared" si="21"/>
        <v/>
      </c>
      <c r="O21" s="85" t="str">
        <f t="shared" si="21"/>
        <v/>
      </c>
      <c r="P21" s="30">
        <f>IF(O22="a/a",4,IF(O22="a/b",3.75,IF(O22="a/c",3.5,IF(O22="a/d",3.25,IF(O22="a/f",3,IF(O22="b/a",3.25,IF(O22="b/b",3,IF(O22="b/c",2.75,IF(O22="b/d",2.5,IF(O22="b/f",2.25,IF(O22="c/a",2.5,IF(O22="c/b",2.25,IF(O22="c/c",2,IF(O22="c/d",1.75,IF(O22="c/f",1.5,IF(O22="d/a",1.75,IF(O22="d/b",1.5,IF(O22="d/c",1.25,IF(O22="d/d",1,IF(O22="d/f",0.75,IF(O22="f/a",1,IF(O22="f/b",75,IF(O22="f/c",0.5,IF(O22="f/d",0.25,0))))))))))))))))))))))))</f>
        <v>0</v>
      </c>
      <c r="Q21" s="31">
        <f t="shared" si="18"/>
        <v>0</v>
      </c>
    </row>
    <row r="22" spans="1:23" s="32" customFormat="1" ht="18" customHeight="1" x14ac:dyDescent="0.2">
      <c r="A22" s="66" t="str">
        <f t="shared" ref="A22:F22" si="22">IF(ISBLANK(J56)=TRUE,"",J56)</f>
        <v>MATH 121/L</v>
      </c>
      <c r="B22" s="66" t="str">
        <f t="shared" si="22"/>
        <v>Survey of Calculus &amp; Lab (SGR 5)</v>
      </c>
      <c r="C22" s="181" t="str">
        <f t="shared" si="22"/>
        <v>or MATH 123</v>
      </c>
      <c r="D22" s="79">
        <f t="shared" si="22"/>
        <v>5</v>
      </c>
      <c r="E22" s="66" t="str">
        <f t="shared" si="22"/>
        <v/>
      </c>
      <c r="F22" s="66" t="str">
        <f t="shared" si="22"/>
        <v/>
      </c>
      <c r="G22" s="174">
        <f>IF(F22="a/a",4,IF(F22="a/b",3.8,IF(F22="a/c",3.6,IF(F22="a/d",3.4,IF(F22="a/f",3.2,IF(F22="b/a",3.2,IF(F22="b/b",3,IF(F22="b/c",2.8,IF(F22="b/d",2.6,IF(F22="b/f",2.4,IF(F22="c/a",2.4,IF(F22="c/b",2.2,IF(F22="c/c",2,IF(F22="c/d",1.8,IF(F22="c/f",1.6,IF(F22="d/a",1.6,IF(F22="d/b",1.4,IF(F22="d/c",1.2,IF(F22="d/d",1,IF(F22="d/f",0.8,IF(F22="f/a",0.8,IF(F22="f/b",0.6,IF(F22="f/c",0.4,IF(F22="f/d",0.2,0))))))))))))))))))))))))</f>
        <v>0</v>
      </c>
      <c r="H22" s="175">
        <f>IF(G22&gt;0,G22*D22,0)</f>
        <v>0</v>
      </c>
      <c r="J22" s="94" t="str">
        <f t="shared" ref="J22:O22" si="23">IF(ISBLANK(A62)=TRUE,"",A62)</f>
        <v>CHEM 326/L</v>
      </c>
      <c r="K22" s="94" t="str">
        <f t="shared" si="23"/>
        <v>Organic Chemistry I/Lab</v>
      </c>
      <c r="L22" s="140" t="str">
        <f t="shared" si="23"/>
        <v>Prereq CHEM 114/L;  Fall ONLY</v>
      </c>
      <c r="M22" s="85">
        <f t="shared" si="23"/>
        <v>4</v>
      </c>
      <c r="N22" s="85" t="str">
        <f t="shared" si="23"/>
        <v>F</v>
      </c>
      <c r="O22" s="85" t="str">
        <f t="shared" si="23"/>
        <v/>
      </c>
      <c r="P22" s="30">
        <f>IF(O23="a/a",4,IF(O23="a/b",3.75,IF(O23="a/c",3.5,IF(O23="a/d",3.25,IF(O23="a/f",3,IF(O23="b/a",3.25,IF(O23="b/b",3,IF(O23="b/c",2.75,IF(O23="b/d",2.5,IF(O23="b/f",2.25,IF(O23="c/a",2.5,IF(O23="c/b",2.25,IF(O23="c/c",2,IF(O23="c/d",1.75,IF(O23="c/f",1.5,IF(O23="d/a",1.75,IF(O23="d/b",1.5,IF(O23="d/c",1.25,IF(O23="d/d",1,IF(O23="d/f",0.75,IF(O23="f/a",1,IF(O23="f/b",75,IF(O23="f/c",0.5,IF(O23="f/d",0.25,0))))))))))))))))))))))))</f>
        <v>0</v>
      </c>
      <c r="Q22" s="31">
        <f t="shared" si="18"/>
        <v>0</v>
      </c>
    </row>
    <row r="23" spans="1:23" s="32" customFormat="1" ht="18" customHeight="1" x14ac:dyDescent="0.2">
      <c r="B23" s="31"/>
      <c r="C23" s="31"/>
      <c r="D23" s="30"/>
      <c r="E23" s="30"/>
      <c r="F23" s="30"/>
      <c r="G23" s="174">
        <f t="shared" si="2"/>
        <v>0</v>
      </c>
      <c r="H23" s="175">
        <f t="shared" si="3"/>
        <v>0</v>
      </c>
      <c r="J23" s="94" t="str">
        <f>IF(ISBLANK(J63)=TRUE,"",J63)</f>
        <v>CHEM 328/L</v>
      </c>
      <c r="K23" s="94" t="str">
        <f t="shared" ref="K23:O23" si="24">IF(ISBLANK(K63)=TRUE,"",K63)</f>
        <v>Organic Chemistry II/Lab</v>
      </c>
      <c r="L23" s="140" t="str">
        <f t="shared" si="24"/>
        <v>Prereq CHEM 326/L</v>
      </c>
      <c r="M23" s="85">
        <f t="shared" si="24"/>
        <v>4</v>
      </c>
      <c r="N23" s="85" t="str">
        <f t="shared" si="24"/>
        <v/>
      </c>
      <c r="O23" s="85" t="str">
        <f t="shared" si="24"/>
        <v/>
      </c>
      <c r="P23" s="30">
        <f>IF(O24="A",4,IF(O24="B",3,IF(O24="C",2,IF(O24="D",1,0))))</f>
        <v>0</v>
      </c>
      <c r="Q23" s="31">
        <f t="shared" si="18"/>
        <v>0</v>
      </c>
    </row>
    <row r="24" spans="1:23" s="32" customFormat="1" ht="25.5" customHeight="1" x14ac:dyDescent="0.2">
      <c r="A24" s="74" t="s">
        <v>11</v>
      </c>
      <c r="B24" s="88" t="s">
        <v>33</v>
      </c>
      <c r="C24" s="29"/>
      <c r="D24" s="70">
        <f>SUM(D25:D26)</f>
        <v>8</v>
      </c>
      <c r="E24" s="78"/>
      <c r="F24" s="78"/>
      <c r="G24" s="174">
        <f t="shared" si="2"/>
        <v>0</v>
      </c>
      <c r="H24" s="175">
        <f t="shared" si="3"/>
        <v>0</v>
      </c>
      <c r="J24" s="94" t="str">
        <f t="shared" ref="J24:O24" si="25">IF(ISBLANK(A71)=TRUE,"",A71)</f>
        <v>CHEM 464</v>
      </c>
      <c r="K24" s="94" t="str">
        <f t="shared" si="25"/>
        <v>Biochemistry</v>
      </c>
      <c r="L24" s="140" t="str">
        <f t="shared" si="25"/>
        <v>Prereq CHEM 328/L; Fall ONLY</v>
      </c>
      <c r="M24" s="85">
        <f t="shared" si="25"/>
        <v>3</v>
      </c>
      <c r="N24" s="85" t="str">
        <f t="shared" si="25"/>
        <v>F</v>
      </c>
      <c r="O24" s="85" t="str">
        <f t="shared" si="25"/>
        <v/>
      </c>
      <c r="P24" s="30">
        <f>IF(O15="A",4,IF(O15="B",3,IF(O15="C",2,IF(O15="D",1,0))))</f>
        <v>0</v>
      </c>
      <c r="Q24" s="31">
        <f>IF(P24&gt;0,P24*M15,0)</f>
        <v>0</v>
      </c>
    </row>
    <row r="25" spans="1:23" s="32" customFormat="1" ht="26.25" customHeight="1" x14ac:dyDescent="0.2">
      <c r="A25" s="153" t="str">
        <f>IF(ISBLANK(A56)=TRUE,"",A56)</f>
        <v>BIOL 151/L</v>
      </c>
      <c r="B25" s="153" t="str">
        <f t="shared" ref="B25:F25" si="26">IF(ISBLANK(B56)=TRUE,"",B56)</f>
        <v>General Biology I/Lab (SGR 6)</v>
      </c>
      <c r="C25" s="153" t="str">
        <f t="shared" si="26"/>
        <v/>
      </c>
      <c r="D25" s="182">
        <f t="shared" si="26"/>
        <v>4</v>
      </c>
      <c r="E25" s="153" t="str">
        <f t="shared" si="26"/>
        <v/>
      </c>
      <c r="F25" s="153" t="str">
        <f t="shared" si="26"/>
        <v/>
      </c>
      <c r="G25" s="174">
        <f t="shared" si="2"/>
        <v>0</v>
      </c>
      <c r="H25" s="175">
        <f t="shared" si="3"/>
        <v>0</v>
      </c>
      <c r="J25" s="249" t="str">
        <f t="shared" ref="J25:O25" si="27">IF(ISBLANK(A73)=TRUE,"",A73)</f>
        <v>MICR 231/L or 233/L</v>
      </c>
      <c r="K25" s="249" t="str">
        <f t="shared" si="27"/>
        <v>General (231) or Introductory (233) Microbiology/Lab</v>
      </c>
      <c r="L25" s="179" t="str">
        <f t="shared" si="27"/>
        <v>Prereq CHEM 106 or 112 (231); BIOL 151 + 6 cr CHEM (233); 233 Fall ONLY</v>
      </c>
      <c r="M25" s="85">
        <f t="shared" si="27"/>
        <v>4</v>
      </c>
      <c r="N25" s="94" t="str">
        <f t="shared" si="27"/>
        <v/>
      </c>
      <c r="O25" s="94" t="str">
        <f t="shared" si="27"/>
        <v/>
      </c>
      <c r="P25" s="30" t="e">
        <f>IF(#REF!="A",4,IF(#REF!="B",3,IF(#REF!="C",2,IF(#REF!="D",1,0))))</f>
        <v>#REF!</v>
      </c>
      <c r="Q25" s="31" t="e">
        <f>IF(P25&gt;0,P25*M11,0)</f>
        <v>#REF!</v>
      </c>
    </row>
    <row r="26" spans="1:23" s="32" customFormat="1" ht="24.75" customHeight="1" x14ac:dyDescent="0.2">
      <c r="A26" s="153" t="str">
        <f t="shared" ref="A26:F26" si="28">IF(ISBLANK(J54)=TRUE,"",J54)</f>
        <v>BIOL 153/L</v>
      </c>
      <c r="B26" s="153" t="str">
        <f t="shared" si="28"/>
        <v>General Biology II/Lab (SGR 6)</v>
      </c>
      <c r="C26" s="195" t="str">
        <f t="shared" si="28"/>
        <v>Prereq BIO 151/L</v>
      </c>
      <c r="D26" s="182">
        <f t="shared" si="28"/>
        <v>4</v>
      </c>
      <c r="E26" s="153" t="str">
        <f t="shared" si="28"/>
        <v/>
      </c>
      <c r="F26" s="153" t="str">
        <f t="shared" si="28"/>
        <v/>
      </c>
      <c r="G26" s="174">
        <f t="shared" si="2"/>
        <v>0</v>
      </c>
      <c r="H26" s="175">
        <f t="shared" si="3"/>
        <v>0</v>
      </c>
      <c r="J26" s="177" t="str">
        <f t="shared" ref="J26:O26" si="29">IF(ISBLANK(A79)=TRUE,"",A79)</f>
        <v>PHYS 111/L OR PHYS 211L</v>
      </c>
      <c r="K26" s="177" t="str">
        <f t="shared" si="29"/>
        <v>Introduction to Physics I/Lab OR University Physics I/Lab</v>
      </c>
      <c r="L26" s="179" t="str">
        <f t="shared" si="29"/>
        <v>PHYS 111 Prereq: MATH 102 or higher, or MATH 281;  PHYS 211 Prereq: MATH 123 or 125</v>
      </c>
      <c r="M26" s="180">
        <f t="shared" si="29"/>
        <v>4</v>
      </c>
      <c r="N26" s="180" t="str">
        <f t="shared" si="29"/>
        <v/>
      </c>
      <c r="O26" s="180" t="str">
        <f t="shared" si="29"/>
        <v/>
      </c>
      <c r="P26" s="30">
        <f>IF(O26="A",4,IF(O26="B",3,IF(O26="C",2,IF(O26="D",1,0))))</f>
        <v>0</v>
      </c>
      <c r="Q26" s="31">
        <f>IF(P26&gt;0,P26*M26,0)</f>
        <v>0</v>
      </c>
    </row>
    <row r="27" spans="1:23" s="32" customFormat="1" ht="24" x14ac:dyDescent="0.2">
      <c r="G27" s="174">
        <f>IF(F27="A",4,IF(F27="B",3,IF(F27="C",2,IF(F27="D",1,0))))</f>
        <v>0</v>
      </c>
      <c r="H27" s="175">
        <f t="shared" si="3"/>
        <v>0</v>
      </c>
      <c r="J27" s="177" t="str">
        <f t="shared" ref="J27:O27" si="30">IF(ISBLANK(J78)=TRUE,"",J78)</f>
        <v>PHYS 113/L OR PHYS 213/L</v>
      </c>
      <c r="K27" s="177" t="str">
        <f t="shared" si="30"/>
        <v xml:space="preserve">Introduction to Physics II/Lab OR University Physics II/Lab </v>
      </c>
      <c r="L27" s="179" t="str">
        <f t="shared" si="30"/>
        <v>Prereq PHYS 111/L or PHYS 211/L</v>
      </c>
      <c r="M27" s="180">
        <f t="shared" si="30"/>
        <v>4</v>
      </c>
      <c r="N27" s="180" t="str">
        <f t="shared" si="30"/>
        <v/>
      </c>
      <c r="O27" s="180" t="str">
        <f t="shared" si="30"/>
        <v/>
      </c>
      <c r="P27" s="30">
        <f>IF(O27="A",4,IF(O27="B",3,IF(O27="C",2,IF(O27="D",1,0))))</f>
        <v>0</v>
      </c>
      <c r="Q27" s="31">
        <f>IF(P27&gt;0,P27*M27,0)</f>
        <v>0</v>
      </c>
      <c r="U27" s="36"/>
      <c r="V27" s="36"/>
      <c r="W27" s="33"/>
    </row>
    <row r="28" spans="1:23" s="32" customFormat="1" ht="18" customHeight="1" x14ac:dyDescent="0.2">
      <c r="A28" s="74" t="s">
        <v>34</v>
      </c>
      <c r="B28" s="89"/>
      <c r="C28" s="90"/>
      <c r="D28" s="70"/>
      <c r="E28" s="70"/>
      <c r="F28" s="70"/>
      <c r="G28" s="174" t="e">
        <f>IF(#REF!="A",4,IF(#REF!="B",3,IF(#REF!="C",2,IF(#REF!="D",1,0))))</f>
        <v>#REF!</v>
      </c>
      <c r="H28" s="175" t="e">
        <f>IF(G28&gt;0,G28*#REF!,0)</f>
        <v>#REF!</v>
      </c>
      <c r="J28" s="177" t="str">
        <f>IF(ISBLANK(J62)=TRUE,"",J62)</f>
        <v>VET 223/223L</v>
      </c>
      <c r="K28" s="177" t="str">
        <f t="shared" ref="K28:O28" si="31">IF(ISBLANK(K62)=TRUE,"",K62)</f>
        <v>Anatomy &amp; Physiology of Livestock/Lab</v>
      </c>
      <c r="L28" s="179" t="str">
        <f t="shared" si="31"/>
        <v>Prereq CHEM 108/L, 120/L or 326/L</v>
      </c>
      <c r="M28" s="180">
        <f t="shared" si="31"/>
        <v>4</v>
      </c>
      <c r="N28" s="180" t="str">
        <f t="shared" si="31"/>
        <v>S</v>
      </c>
      <c r="O28" s="180" t="str">
        <f t="shared" si="31"/>
        <v/>
      </c>
      <c r="P28" s="30">
        <f>IF(O28="A",4,IF(O28="B",3,IF(O28="C",2,IF(O28="D",1,0))))</f>
        <v>0</v>
      </c>
      <c r="Q28" s="31">
        <f>IF(P28&gt;0,P28*M28,0)</f>
        <v>0</v>
      </c>
    </row>
    <row r="29" spans="1:23" s="32" customFormat="1" ht="18" customHeight="1" x14ac:dyDescent="0.2">
      <c r="A29" s="74" t="s">
        <v>5</v>
      </c>
      <c r="B29" s="88" t="s">
        <v>123</v>
      </c>
      <c r="C29" s="29"/>
      <c r="D29" s="70">
        <f>SUM(D30)</f>
        <v>2</v>
      </c>
      <c r="E29" s="78"/>
      <c r="F29" s="78"/>
      <c r="G29" s="174"/>
      <c r="H29" s="175"/>
      <c r="J29" s="155" t="s">
        <v>149</v>
      </c>
      <c r="K29" s="6"/>
      <c r="L29" s="6"/>
      <c r="M29" s="159">
        <f>SUM(M30:M32)</f>
        <v>7</v>
      </c>
      <c r="N29" s="8"/>
      <c r="O29" s="154"/>
      <c r="P29" s="30"/>
      <c r="Q29" s="31"/>
    </row>
    <row r="30" spans="1:23" s="32" customFormat="1" ht="24.75" customHeight="1" x14ac:dyDescent="0.2">
      <c r="A30" s="91" t="str">
        <f t="shared" ref="A30:F30" si="32">IF(ISBLANK(A53)=TRUE,"",A53)</f>
        <v>AS 109 or VET 109</v>
      </c>
      <c r="B30" s="91" t="str">
        <f t="shared" si="32"/>
        <v>First Year Seminar (IGR 1)</v>
      </c>
      <c r="C30" s="91" t="str">
        <f t="shared" si="32"/>
        <v>Fall only</v>
      </c>
      <c r="D30" s="81">
        <f t="shared" si="32"/>
        <v>2</v>
      </c>
      <c r="E30" s="91" t="str">
        <f t="shared" si="32"/>
        <v>F</v>
      </c>
      <c r="F30" s="91" t="str">
        <f t="shared" si="32"/>
        <v/>
      </c>
      <c r="G30" s="174" t="e">
        <f>IF(#REF!="A",4,IF(#REF!="B",3,IF(#REF!="C",2,IF(#REF!="D",1,0))))</f>
        <v>#REF!</v>
      </c>
      <c r="H30" s="175" t="e">
        <f>IF(G30&gt;0,G30*#REF!,0)</f>
        <v>#REF!</v>
      </c>
      <c r="J30" s="246" t="str">
        <f t="shared" ref="J30:O30" si="33">IF(ISBLANK(J74)=TRUE,"",J74)</f>
        <v>Experiential Learning</v>
      </c>
      <c r="K30" s="246" t="str">
        <f t="shared" si="33"/>
        <v>Select from: ABS 475, AS 322, AS 400, AS 491, AS 494, or AS 498</v>
      </c>
      <c r="L30" s="124" t="str">
        <f t="shared" si="33"/>
        <v xml:space="preserve">See course list </v>
      </c>
      <c r="M30" s="125">
        <f t="shared" si="33"/>
        <v>1</v>
      </c>
      <c r="N30" s="125" t="str">
        <f t="shared" si="33"/>
        <v/>
      </c>
      <c r="O30" s="125" t="str">
        <f t="shared" si="33"/>
        <v/>
      </c>
      <c r="P30" s="30">
        <f>IF(O29="A",4,IF(O29="B",3,IF(O29="C",2,IF(O29="D",1,0))))</f>
        <v>0</v>
      </c>
      <c r="Q30" s="31">
        <f>IF(P30&gt;0,P30*M29,0)</f>
        <v>0</v>
      </c>
    </row>
    <row r="31" spans="1:23" s="32" customFormat="1" ht="18" customHeight="1" x14ac:dyDescent="0.2">
      <c r="A31" s="39"/>
      <c r="B31" s="71"/>
      <c r="C31" s="71"/>
      <c r="D31" s="40"/>
      <c r="E31" s="40"/>
      <c r="F31" s="40"/>
      <c r="G31" s="174">
        <f>IF(F28="A",4,IF(F28="B",3,IF(F28="C",2,IF(F28="D",1,0))))</f>
        <v>0</v>
      </c>
      <c r="H31" s="175">
        <f>IF(G31&gt;0,G31*D28,0)</f>
        <v>0</v>
      </c>
      <c r="J31" s="124" t="str">
        <f t="shared" ref="J31:O31" si="34">IF(ISBLANK(A81)=TRUE,"",A81)</f>
        <v>ACCT 210</v>
      </c>
      <c r="K31" s="124" t="str">
        <f t="shared" si="34"/>
        <v>Principles of Accounting</v>
      </c>
      <c r="L31" s="124" t="str">
        <f t="shared" si="34"/>
        <v/>
      </c>
      <c r="M31" s="125">
        <f t="shared" si="34"/>
        <v>3</v>
      </c>
      <c r="N31" s="125" t="str">
        <f t="shared" si="34"/>
        <v/>
      </c>
      <c r="O31" s="125" t="str">
        <f t="shared" si="34"/>
        <v/>
      </c>
      <c r="P31" s="30">
        <f>IF(O30="A",4,IF(O30="B",3,IF(O30="C",2,IF(O30="D",1,0))))</f>
        <v>0</v>
      </c>
      <c r="Q31" s="31">
        <f>IF(P31&gt;0,P31*M30,0)</f>
        <v>0</v>
      </c>
    </row>
    <row r="32" spans="1:23" s="32" customFormat="1" ht="26.25" customHeight="1" x14ac:dyDescent="0.2">
      <c r="A32" s="74" t="s">
        <v>6</v>
      </c>
      <c r="B32" s="88" t="s">
        <v>227</v>
      </c>
      <c r="C32" s="92"/>
      <c r="D32" s="101">
        <f>SUM(D33)</f>
        <v>3</v>
      </c>
      <c r="E32" s="82"/>
      <c r="F32" s="82"/>
      <c r="G32" s="174" t="e">
        <f>IF(#REF!="A",4,IF(#REF!="B",3,IF(#REF!="C",2,IF(#REF!="D",1,0))))</f>
        <v>#REF!</v>
      </c>
      <c r="H32" s="175" t="e">
        <f>IF(G32&gt;0,G32*#REF!,0)</f>
        <v>#REF!</v>
      </c>
      <c r="J32" s="216" t="str">
        <f t="shared" ref="J32:O32" si="35">IF(ISBLANK(A78)=TRUE,"",A78)</f>
        <v>STAT 281 or NRM 282/L</v>
      </c>
      <c r="K32" s="248" t="str">
        <f t="shared" si="35"/>
        <v>Introduction to Statistics or Natural Resources Statistics/Lab</v>
      </c>
      <c r="L32" s="69" t="str">
        <f t="shared" si="35"/>
        <v>Prereq MATH 102 or higher</v>
      </c>
      <c r="M32" s="85">
        <f t="shared" si="35"/>
        <v>3</v>
      </c>
      <c r="N32" s="85" t="str">
        <f t="shared" si="35"/>
        <v/>
      </c>
      <c r="O32" s="85" t="str">
        <f t="shared" si="35"/>
        <v/>
      </c>
      <c r="P32" s="30">
        <f>IF(O31="A",4,IF(O31="B",3,IF(O31="C",2,IF(O31="D",1,0))))</f>
        <v>0</v>
      </c>
      <c r="Q32" s="31">
        <f>IF(P32&gt;0,P32*M31,0)</f>
        <v>0</v>
      </c>
    </row>
    <row r="33" spans="1:18" s="32" customFormat="1" ht="26.25" customHeight="1" x14ac:dyDescent="0.2">
      <c r="A33" s="91" t="str">
        <f t="shared" ref="A33:F33" si="36">IF(ISBLANK(A72)=TRUE,"",A72)</f>
        <v>IGR #2</v>
      </c>
      <c r="B33" s="91" t="str">
        <f t="shared" si="36"/>
        <v>Cultural Awareness &amp; Soc &amp; Env Responsibility</v>
      </c>
      <c r="C33" s="91" t="str">
        <f t="shared" si="36"/>
        <v/>
      </c>
      <c r="D33" s="81">
        <f t="shared" si="36"/>
        <v>3</v>
      </c>
      <c r="E33" s="91" t="str">
        <f t="shared" si="36"/>
        <v/>
      </c>
      <c r="F33" s="91" t="str">
        <f t="shared" si="36"/>
        <v/>
      </c>
      <c r="G33" s="174">
        <f t="shared" ref="G33:G43" si="37">IF(F29="A",4,IF(F29="B",3,IF(F29="C",2,IF(F29="D",1,0))))</f>
        <v>0</v>
      </c>
      <c r="H33" s="175">
        <f t="shared" ref="H33:H43" si="38">IF(G33&gt;0,G33*D29,0)</f>
        <v>0</v>
      </c>
      <c r="J33" s="217" t="s">
        <v>81</v>
      </c>
      <c r="K33" s="217"/>
      <c r="L33" s="217"/>
      <c r="M33" s="218">
        <f>SUM(M34:M36)</f>
        <v>7</v>
      </c>
      <c r="N33" s="218"/>
      <c r="O33" s="218"/>
      <c r="P33" s="30">
        <f>IF(O33="A",4,IF(O33="B",3,IF(O33="C",2,IF(O33="D",1,0))))</f>
        <v>0</v>
      </c>
      <c r="Q33" s="31">
        <f>IF(P33&gt;0,P33*M33,0)</f>
        <v>0</v>
      </c>
    </row>
    <row r="34" spans="1:18" s="32" customFormat="1" ht="18" customHeight="1" x14ac:dyDescent="0.2">
      <c r="A34" s="39"/>
      <c r="B34" s="71"/>
      <c r="C34" s="71"/>
      <c r="D34" s="40"/>
      <c r="E34" s="40"/>
      <c r="F34" s="40"/>
      <c r="G34" s="174">
        <f t="shared" si="37"/>
        <v>0</v>
      </c>
      <c r="H34" s="175">
        <f t="shared" si="38"/>
        <v>0</v>
      </c>
      <c r="J34" s="220" t="str">
        <f t="shared" ref="J34:O34" si="39">IF(ISBLANK(J65)=TRUE,"",J65)</f>
        <v/>
      </c>
      <c r="K34" s="220" t="str">
        <f t="shared" si="39"/>
        <v>General Electives/Electives for Minors</v>
      </c>
      <c r="L34" s="220" t="str">
        <f t="shared" si="39"/>
        <v/>
      </c>
      <c r="M34" s="221">
        <f t="shared" si="39"/>
        <v>2</v>
      </c>
      <c r="N34" s="220" t="str">
        <f t="shared" si="39"/>
        <v/>
      </c>
      <c r="O34" s="220" t="str">
        <f t="shared" si="39"/>
        <v/>
      </c>
      <c r="P34" s="30">
        <f>IF(O17="A",4,IF(O17="B",3,IF(O17="C",2,IF(O17="D",1,0))))</f>
        <v>0</v>
      </c>
      <c r="Q34" s="31">
        <f>IF(P34&gt;0,P34*M17,0)</f>
        <v>0</v>
      </c>
    </row>
    <row r="35" spans="1:18" s="32" customFormat="1" ht="18" customHeight="1" x14ac:dyDescent="0.2">
      <c r="A35" s="53" t="s">
        <v>12</v>
      </c>
      <c r="B35" s="89"/>
      <c r="C35" s="72"/>
      <c r="D35" s="82"/>
      <c r="E35" s="82"/>
      <c r="F35" s="82"/>
      <c r="G35" s="174">
        <f t="shared" si="37"/>
        <v>0</v>
      </c>
      <c r="H35" s="175">
        <f t="shared" si="38"/>
        <v>0</v>
      </c>
      <c r="J35" s="167" t="str">
        <f t="shared" ref="J35:O35" si="40">IF(ISBLANK(J80)=TRUE,"",J80)</f>
        <v/>
      </c>
      <c r="K35" s="167" t="str">
        <f t="shared" si="40"/>
        <v xml:space="preserve">General Electives/Electives for Minors </v>
      </c>
      <c r="L35" s="167" t="str">
        <f t="shared" si="40"/>
        <v/>
      </c>
      <c r="M35" s="168">
        <f t="shared" si="40"/>
        <v>3</v>
      </c>
      <c r="N35" s="168" t="str">
        <f t="shared" si="40"/>
        <v/>
      </c>
      <c r="O35" s="168" t="str">
        <f t="shared" si="40"/>
        <v/>
      </c>
      <c r="P35" s="30">
        <f t="shared" ref="P35:P41" si="41">IF(O35="A",4,IF(O35="B",3,IF(O35="C",2,IF(O35="D",1,0))))</f>
        <v>0</v>
      </c>
      <c r="Q35" s="31">
        <f t="shared" ref="Q35:Q41" si="42">IF(P35&gt;0,P35*M35,0)</f>
        <v>0</v>
      </c>
    </row>
    <row r="36" spans="1:18" s="32" customFormat="1" ht="18" customHeight="1" x14ac:dyDescent="0.2">
      <c r="A36" s="202" t="s">
        <v>130</v>
      </c>
      <c r="B36" s="214" t="s">
        <v>131</v>
      </c>
      <c r="C36" s="215"/>
      <c r="D36" s="203">
        <v>3</v>
      </c>
      <c r="E36" s="83"/>
      <c r="F36" s="83"/>
      <c r="G36" s="174">
        <f t="shared" si="37"/>
        <v>0</v>
      </c>
      <c r="H36" s="175">
        <f t="shared" si="38"/>
        <v>0</v>
      </c>
      <c r="J36" s="167" t="str">
        <f t="shared" ref="J36:O36" si="43">IF(ISBLANK(A82)=TRUE,"",A82)</f>
        <v/>
      </c>
      <c r="K36" s="167" t="str">
        <f t="shared" si="43"/>
        <v xml:space="preserve">General Electives/Electives for Minors </v>
      </c>
      <c r="L36" s="219" t="str">
        <f t="shared" si="43"/>
        <v/>
      </c>
      <c r="M36" s="168">
        <f t="shared" si="43"/>
        <v>2</v>
      </c>
      <c r="N36" s="168" t="str">
        <f t="shared" si="43"/>
        <v/>
      </c>
      <c r="O36" s="168" t="str">
        <f t="shared" si="43"/>
        <v/>
      </c>
      <c r="P36" s="30">
        <f t="shared" si="41"/>
        <v>0</v>
      </c>
      <c r="Q36" s="31">
        <f t="shared" si="42"/>
        <v>0</v>
      </c>
    </row>
    <row r="37" spans="1:18" s="32" customFormat="1" ht="18" customHeight="1" x14ac:dyDescent="0.2">
      <c r="A37" s="39"/>
      <c r="B37" s="71"/>
      <c r="C37" s="71"/>
      <c r="D37" s="40"/>
      <c r="E37" s="40"/>
      <c r="F37" s="40"/>
      <c r="G37" s="174">
        <f t="shared" si="37"/>
        <v>0</v>
      </c>
      <c r="H37" s="175">
        <f t="shared" si="38"/>
        <v>0</v>
      </c>
      <c r="J37" s="6" t="str">
        <f>IF(ISBLANK(J81)=TRUE,"",J81)</f>
        <v/>
      </c>
      <c r="K37" s="6" t="str">
        <f>IF(ISBLANK(K81)=TRUE,"",K81)</f>
        <v/>
      </c>
      <c r="L37" s="228" t="str">
        <f>IF(ISBLANK(L81)=TRUE,"",L81)</f>
        <v/>
      </c>
      <c r="M37" s="8" t="str">
        <f>IF(ISBLANK(M81)=TRUE,"",M81)</f>
        <v/>
      </c>
      <c r="N37" s="8" t="str">
        <f>IF(ISBLANK(N81)=TRUE,"",N81)</f>
        <v/>
      </c>
      <c r="O37" s="8" t="str">
        <f>IF(ISBLANK(O101)=TRUE,"",O101)</f>
        <v/>
      </c>
      <c r="P37" s="30">
        <f t="shared" si="41"/>
        <v>0</v>
      </c>
      <c r="Q37" s="31">
        <f t="shared" si="42"/>
        <v>0</v>
      </c>
    </row>
    <row r="38" spans="1:18" s="32" customFormat="1" ht="18" customHeight="1" x14ac:dyDescent="0.2">
      <c r="A38" s="53" t="s">
        <v>13</v>
      </c>
      <c r="B38" s="89"/>
      <c r="C38" s="72"/>
      <c r="D38" s="169"/>
      <c r="E38" s="82"/>
      <c r="F38" s="82"/>
      <c r="G38" s="174">
        <f t="shared" si="37"/>
        <v>0</v>
      </c>
      <c r="H38" s="175">
        <f t="shared" si="38"/>
        <v>0</v>
      </c>
      <c r="J38" s="9"/>
      <c r="K38" s="9"/>
      <c r="L38" s="9"/>
      <c r="M38" s="9"/>
      <c r="N38" s="9"/>
      <c r="O38" s="9"/>
      <c r="P38" s="30">
        <f t="shared" si="41"/>
        <v>0</v>
      </c>
      <c r="Q38" s="31">
        <f t="shared" si="42"/>
        <v>0</v>
      </c>
    </row>
    <row r="39" spans="1:18" s="32" customFormat="1" ht="18" customHeight="1" x14ac:dyDescent="0.2">
      <c r="A39" s="43" t="s">
        <v>140</v>
      </c>
      <c r="B39" s="93" t="s">
        <v>68</v>
      </c>
      <c r="C39" s="93"/>
      <c r="D39" s="84">
        <v>3</v>
      </c>
      <c r="E39" s="84"/>
      <c r="F39" s="84"/>
      <c r="G39" s="174">
        <f t="shared" si="37"/>
        <v>0</v>
      </c>
      <c r="H39" s="175">
        <f t="shared" si="38"/>
        <v>0</v>
      </c>
      <c r="J39" s="9"/>
      <c r="K39" s="9"/>
      <c r="L39" s="9"/>
      <c r="M39" s="9"/>
      <c r="N39" s="9"/>
      <c r="O39" s="9"/>
      <c r="P39" s="30">
        <f t="shared" si="41"/>
        <v>0</v>
      </c>
      <c r="Q39" s="31">
        <f t="shared" si="42"/>
        <v>0</v>
      </c>
    </row>
    <row r="40" spans="1:18" ht="18" customHeight="1" x14ac:dyDescent="0.2">
      <c r="G40" s="174">
        <f t="shared" si="37"/>
        <v>0</v>
      </c>
      <c r="H40" s="175">
        <f t="shared" si="38"/>
        <v>0</v>
      </c>
      <c r="J40" s="6"/>
      <c r="K40" s="6"/>
      <c r="L40" s="6"/>
      <c r="M40" s="8"/>
      <c r="N40" s="8"/>
      <c r="O40" s="8"/>
      <c r="P40" s="30">
        <f t="shared" si="41"/>
        <v>0</v>
      </c>
      <c r="Q40" s="31">
        <f t="shared" si="42"/>
        <v>0</v>
      </c>
    </row>
    <row r="41" spans="1:18" ht="18" customHeight="1" x14ac:dyDescent="0.2">
      <c r="G41" s="174">
        <f t="shared" si="37"/>
        <v>0</v>
      </c>
      <c r="H41" s="175">
        <f t="shared" si="38"/>
        <v>0</v>
      </c>
      <c r="J41" s="6"/>
      <c r="K41" s="6"/>
      <c r="L41" s="6"/>
      <c r="M41" s="8"/>
      <c r="N41" s="8"/>
      <c r="O41" s="8"/>
      <c r="P41" s="30">
        <f t="shared" si="41"/>
        <v>0</v>
      </c>
      <c r="Q41" s="31">
        <f t="shared" si="42"/>
        <v>0</v>
      </c>
    </row>
    <row r="42" spans="1:18" ht="18" customHeight="1" x14ac:dyDescent="0.2">
      <c r="G42" s="174">
        <f t="shared" si="37"/>
        <v>0</v>
      </c>
      <c r="H42" s="175">
        <f t="shared" si="38"/>
        <v>0</v>
      </c>
      <c r="J42" s="6"/>
      <c r="K42" s="6"/>
      <c r="L42" s="6"/>
      <c r="M42" s="8"/>
      <c r="N42" s="8"/>
      <c r="O42" s="8"/>
    </row>
    <row r="43" spans="1:18" ht="18" customHeight="1" x14ac:dyDescent="0.2">
      <c r="G43" s="174">
        <f t="shared" si="37"/>
        <v>0</v>
      </c>
      <c r="H43" s="175">
        <f t="shared" si="38"/>
        <v>0</v>
      </c>
      <c r="J43" s="9"/>
      <c r="K43" s="41"/>
      <c r="L43" s="42" t="s">
        <v>82</v>
      </c>
      <c r="N43" s="42"/>
      <c r="O43" s="42"/>
      <c r="P43" s="42" t="e">
        <f>IF(G7&gt;0,D7,0)+IF(G8&gt;0,D8,0)+IF(G11&gt;0,D11,0)+IF(G14&gt;0,D14)+IF(G15&gt;0,D15,0)+IF(G18&gt;0,D18,0)+IF(G19&gt;0,D19,0)+IF(G22&gt;0,D22,0)+IF(G25&gt;0,D25,0)+IF(G26&gt;0,D26,0)+IF(G34&gt;0,D30,0)+IF(G37&gt;0,D33,0)+IF(G43&gt;0,D39,0)+IF(P7&gt;0,M7,0)+IF(P8&gt;0,#REF!,0)+IF(P9&gt;0,M8,0)+IF(P11&gt;0,#REF!,0)+IF(P12&gt;0,#REF!,0)+IF(P13&gt;0,M12,0)+IF(P14&gt;0,M13,0)+IF(P15&gt;0,M32,0)</f>
        <v>#REF!</v>
      </c>
      <c r="Q43" s="2" t="e">
        <f>SUM(H7:H43)+SUM(Q7:Q41)</f>
        <v>#REF!</v>
      </c>
    </row>
    <row r="44" spans="1:18" ht="18" customHeight="1" x14ac:dyDescent="0.2">
      <c r="J44" s="9"/>
      <c r="K44" s="41"/>
      <c r="L44" s="41"/>
      <c r="M44" s="42"/>
      <c r="N44" s="42"/>
      <c r="O44" s="42"/>
      <c r="P44" s="1" t="e">
        <f>IF(P16&gt;0,M9,0)+IF(P17&gt;0,M14,0)+IF(P19&gt;0,M20,0)+IF(P20&gt;0,M21,0)+IF(P21&gt;0,M22,0)+IF(P22&gt;0,M23,0)+IF(P23&gt;0,M24,0)+IF(P24&gt;0,M15,0)+IF(P25&gt;0,M11,0)+IF(P26&gt;0,M26,0)+IF(P27&gt;0,M27,0)+IF(P28&gt;0,M28,0)+IF(P31&gt;0,M30,0)+IF(P32&gt;0,M31,0)+IF(P33&gt;0,M33,0)+IF(P34&gt;0,M17,0)+IF(P35&gt;0,M35,0)+IF(P36&gt;0,M36,0)+IF(P37&gt;0,M37,0)</f>
        <v>#REF!</v>
      </c>
    </row>
    <row r="45" spans="1:18" ht="18" customHeight="1" x14ac:dyDescent="0.2">
      <c r="A45" s="39"/>
      <c r="B45" s="39"/>
      <c r="C45" s="71"/>
      <c r="D45" s="40"/>
      <c r="E45" s="40"/>
      <c r="F45" s="40"/>
      <c r="G45" s="40"/>
      <c r="H45" s="40"/>
      <c r="L45" s="1" t="s">
        <v>83</v>
      </c>
      <c r="M45" s="4">
        <f>D6+D10+D13+D17+D21+D24+D29+D32+M6+M10+M16+M19+M29+M33</f>
        <v>120</v>
      </c>
    </row>
    <row r="46" spans="1:18" s="28" customFormat="1" ht="18" customHeight="1" x14ac:dyDescent="0.25">
      <c r="A46" s="251" t="s">
        <v>2</v>
      </c>
      <c r="B46" s="251"/>
      <c r="C46" s="251"/>
      <c r="D46" s="251"/>
      <c r="E46" s="251"/>
      <c r="F46" s="251"/>
      <c r="G46" s="251"/>
      <c r="H46" s="251"/>
      <c r="I46" s="251"/>
      <c r="J46" s="251"/>
      <c r="K46" s="251"/>
      <c r="L46" s="251"/>
      <c r="M46" s="251"/>
      <c r="N46" s="251"/>
      <c r="O46" s="251"/>
    </row>
    <row r="47" spans="1:18" ht="24.75" customHeight="1" x14ac:dyDescent="0.25">
      <c r="A47" s="255" t="str">
        <f>A1</f>
        <v>Bachelor of Science in Animal Science - Science Specialization (Fall 2016)</v>
      </c>
      <c r="B47" s="255"/>
      <c r="C47" s="255"/>
      <c r="D47" s="255"/>
      <c r="E47" s="255"/>
      <c r="F47" s="255"/>
      <c r="G47" s="255"/>
      <c r="H47" s="255"/>
      <c r="I47" s="255"/>
      <c r="J47" s="255"/>
      <c r="K47" s="255"/>
      <c r="L47" s="255"/>
      <c r="M47" s="255"/>
      <c r="N47" s="255"/>
      <c r="O47" s="255"/>
      <c r="P47" s="3"/>
      <c r="Q47" s="3"/>
    </row>
    <row r="48" spans="1:18" s="107" customFormat="1" ht="18" customHeight="1" x14ac:dyDescent="0.25">
      <c r="A48" s="264" t="s">
        <v>51</v>
      </c>
      <c r="B48" s="264"/>
      <c r="C48" s="264"/>
      <c r="D48" s="264"/>
      <c r="E48" s="264"/>
      <c r="F48" s="264"/>
      <c r="G48" s="264"/>
      <c r="H48" s="264"/>
      <c r="I48" s="264"/>
      <c r="J48" s="264"/>
      <c r="K48" s="264"/>
      <c r="L48" s="264"/>
      <c r="M48" s="264"/>
      <c r="N48" s="264"/>
      <c r="O48" s="264"/>
      <c r="P48" s="104"/>
      <c r="Q48" s="105"/>
      <c r="R48" s="106"/>
    </row>
    <row r="49" spans="1:18" s="107" customFormat="1" ht="18" customHeight="1" x14ac:dyDescent="0.25">
      <c r="A49" s="102" t="s">
        <v>0</v>
      </c>
      <c r="B49" s="103"/>
      <c r="L49" s="31"/>
      <c r="M49" s="30"/>
      <c r="N49" s="30"/>
      <c r="O49" s="30"/>
      <c r="P49" s="104"/>
      <c r="Q49" s="105"/>
      <c r="R49" s="106"/>
    </row>
    <row r="50" spans="1:18" ht="18.75" customHeight="1" x14ac:dyDescent="0.25">
      <c r="A50" s="108" t="s">
        <v>37</v>
      </c>
      <c r="B50" s="109"/>
      <c r="C50" s="110"/>
      <c r="D50" s="110"/>
      <c r="E50" s="111"/>
      <c r="F50" s="112"/>
      <c r="G50" s="112"/>
      <c r="H50" s="112"/>
      <c r="I50" s="113"/>
      <c r="J50" s="107"/>
      <c r="K50" s="107"/>
      <c r="L50" s="31"/>
      <c r="M50" s="30"/>
      <c r="N50" s="30"/>
      <c r="O50" s="30"/>
      <c r="P50" s="7"/>
    </row>
    <row r="51" spans="1:18" ht="18" customHeight="1" x14ac:dyDescent="0.2">
      <c r="A51" s="62"/>
      <c r="B51" s="61"/>
      <c r="C51" s="61"/>
      <c r="D51" s="61"/>
      <c r="E51" s="61"/>
      <c r="F51" s="62"/>
      <c r="G51" s="62"/>
      <c r="H51" s="62"/>
      <c r="I51" s="62"/>
      <c r="J51" s="62"/>
      <c r="K51" s="61"/>
      <c r="L51" s="61"/>
      <c r="M51" s="61"/>
      <c r="N51" s="61"/>
      <c r="O51" s="63"/>
      <c r="P51" s="4"/>
    </row>
    <row r="52" spans="1:18" ht="18" customHeight="1" x14ac:dyDescent="0.2">
      <c r="A52" s="60" t="s">
        <v>43</v>
      </c>
      <c r="B52" s="6"/>
      <c r="C52" s="55" t="s">
        <v>41</v>
      </c>
      <c r="D52" s="55" t="s">
        <v>15</v>
      </c>
      <c r="E52" s="55" t="s">
        <v>14</v>
      </c>
      <c r="F52" s="55" t="s">
        <v>40</v>
      </c>
      <c r="G52" s="4"/>
      <c r="H52" s="4"/>
      <c r="I52" s="7"/>
      <c r="J52" s="60" t="s">
        <v>44</v>
      </c>
      <c r="K52" s="5"/>
      <c r="L52" s="55" t="s">
        <v>41</v>
      </c>
      <c r="M52" s="55" t="s">
        <v>15</v>
      </c>
      <c r="N52" s="55" t="s">
        <v>14</v>
      </c>
      <c r="O52" s="55" t="s">
        <v>40</v>
      </c>
    </row>
    <row r="53" spans="1:18" ht="18" customHeight="1" x14ac:dyDescent="0.2">
      <c r="A53" s="148" t="s">
        <v>196</v>
      </c>
      <c r="B53" s="149" t="s">
        <v>20</v>
      </c>
      <c r="C53" s="242" t="s">
        <v>199</v>
      </c>
      <c r="D53" s="150">
        <v>2</v>
      </c>
      <c r="E53" s="150" t="s">
        <v>69</v>
      </c>
      <c r="F53" s="150"/>
      <c r="G53" s="160"/>
      <c r="H53" s="160"/>
      <c r="J53" s="124" t="s">
        <v>91</v>
      </c>
      <c r="K53" s="124" t="s">
        <v>86</v>
      </c>
      <c r="L53" s="142" t="s">
        <v>94</v>
      </c>
      <c r="M53" s="125">
        <v>4</v>
      </c>
      <c r="N53" s="125"/>
      <c r="O53" s="125"/>
    </row>
    <row r="54" spans="1:18" ht="18" customHeight="1" x14ac:dyDescent="0.2">
      <c r="A54" s="126" t="s">
        <v>111</v>
      </c>
      <c r="B54" s="126" t="s">
        <v>124</v>
      </c>
      <c r="C54" s="127"/>
      <c r="D54" s="125">
        <v>4</v>
      </c>
      <c r="E54" s="125"/>
      <c r="F54" s="125"/>
      <c r="G54" s="123"/>
      <c r="H54" s="123"/>
      <c r="J54" s="135" t="s">
        <v>230</v>
      </c>
      <c r="K54" s="136" t="s">
        <v>80</v>
      </c>
      <c r="L54" s="141" t="s">
        <v>95</v>
      </c>
      <c r="M54" s="128">
        <v>4</v>
      </c>
      <c r="N54" s="128"/>
      <c r="O54" s="128"/>
    </row>
    <row r="55" spans="1:18" ht="18" customHeight="1" x14ac:dyDescent="0.2">
      <c r="A55" s="124" t="s">
        <v>90</v>
      </c>
      <c r="B55" s="124" t="s">
        <v>222</v>
      </c>
      <c r="C55" s="142" t="s">
        <v>101</v>
      </c>
      <c r="D55" s="125">
        <v>4</v>
      </c>
      <c r="E55" s="125"/>
      <c r="F55" s="125"/>
      <c r="G55" s="161"/>
      <c r="H55" s="161"/>
      <c r="J55" s="133" t="s">
        <v>25</v>
      </c>
      <c r="K55" s="133" t="s">
        <v>26</v>
      </c>
      <c r="L55" s="141"/>
      <c r="M55" s="128">
        <v>3</v>
      </c>
      <c r="N55" s="128"/>
      <c r="O55" s="128"/>
    </row>
    <row r="56" spans="1:18" ht="18" customHeight="1" x14ac:dyDescent="0.2">
      <c r="A56" s="129" t="s">
        <v>229</v>
      </c>
      <c r="B56" s="130" t="s">
        <v>107</v>
      </c>
      <c r="C56" s="131"/>
      <c r="D56" s="132">
        <v>4</v>
      </c>
      <c r="E56" s="132"/>
      <c r="F56" s="132"/>
      <c r="G56" s="161"/>
      <c r="H56" s="161"/>
      <c r="J56" s="135" t="s">
        <v>198</v>
      </c>
      <c r="K56" s="136" t="s">
        <v>125</v>
      </c>
      <c r="L56" s="133" t="s">
        <v>142</v>
      </c>
      <c r="M56" s="128">
        <v>5</v>
      </c>
      <c r="N56" s="128"/>
      <c r="O56" s="128"/>
    </row>
    <row r="57" spans="1:18" ht="18" customHeight="1" x14ac:dyDescent="0.2">
      <c r="A57" s="133" t="s">
        <v>21</v>
      </c>
      <c r="B57" s="133" t="s">
        <v>22</v>
      </c>
      <c r="C57" s="134"/>
      <c r="D57" s="128">
        <v>3</v>
      </c>
      <c r="E57" s="128"/>
      <c r="F57" s="128"/>
      <c r="G57" s="161"/>
      <c r="H57" s="161"/>
      <c r="J57" s="9"/>
      <c r="K57" s="41"/>
      <c r="L57" s="15"/>
      <c r="M57" s="8"/>
      <c r="N57" s="8"/>
      <c r="O57" s="8"/>
    </row>
    <row r="58" spans="1:18" ht="18" customHeight="1" x14ac:dyDescent="0.2">
      <c r="A58" s="56"/>
      <c r="B58" s="86"/>
      <c r="C58" s="14"/>
      <c r="D58" s="8"/>
      <c r="E58" s="8"/>
      <c r="F58" s="8"/>
      <c r="G58" s="18"/>
      <c r="H58" s="18"/>
      <c r="I58" s="73"/>
      <c r="J58" s="6"/>
      <c r="K58" s="6"/>
      <c r="L58" s="6"/>
      <c r="M58" s="20"/>
      <c r="N58" s="8"/>
      <c r="O58" s="8"/>
    </row>
    <row r="59" spans="1:18" ht="18" customHeight="1" x14ac:dyDescent="0.2">
      <c r="B59" s="2"/>
      <c r="C59" s="54"/>
      <c r="D59" s="11">
        <f>SUM(D53:D57)</f>
        <v>17</v>
      </c>
      <c r="K59" s="2"/>
      <c r="L59" s="2"/>
      <c r="M59" s="11">
        <f>SUM(M53:M58)</f>
        <v>16</v>
      </c>
    </row>
    <row r="60" spans="1:18" ht="18" customHeight="1" x14ac:dyDescent="0.2">
      <c r="B60" s="2"/>
      <c r="C60" s="2"/>
      <c r="D60" s="12"/>
      <c r="K60" s="2"/>
      <c r="L60" s="2"/>
      <c r="P60" s="3"/>
    </row>
    <row r="61" spans="1:18" ht="18" customHeight="1" x14ac:dyDescent="0.2">
      <c r="A61" s="60" t="s">
        <v>45</v>
      </c>
      <c r="B61" s="14"/>
      <c r="C61" s="14"/>
      <c r="D61" s="8"/>
      <c r="E61" s="8"/>
      <c r="F61" s="8"/>
      <c r="G61" s="13"/>
      <c r="H61" s="13"/>
      <c r="I61" s="13"/>
      <c r="J61" s="60" t="s">
        <v>46</v>
      </c>
      <c r="K61" s="14"/>
      <c r="L61" s="14"/>
      <c r="M61" s="8"/>
      <c r="N61" s="8"/>
      <c r="O61" s="8"/>
    </row>
    <row r="62" spans="1:18" ht="16.5" customHeight="1" x14ac:dyDescent="0.2">
      <c r="A62" s="124" t="s">
        <v>92</v>
      </c>
      <c r="B62" s="94" t="s">
        <v>223</v>
      </c>
      <c r="C62" s="143" t="s">
        <v>97</v>
      </c>
      <c r="D62" s="125">
        <v>4</v>
      </c>
      <c r="E62" s="125" t="s">
        <v>69</v>
      </c>
      <c r="F62" s="125"/>
      <c r="G62" s="123"/>
      <c r="H62" s="123"/>
      <c r="J62" s="69" t="s">
        <v>197</v>
      </c>
      <c r="K62" s="94" t="s">
        <v>201</v>
      </c>
      <c r="L62" s="140" t="s">
        <v>106</v>
      </c>
      <c r="M62" s="85">
        <v>4</v>
      </c>
      <c r="N62" s="85" t="s">
        <v>74</v>
      </c>
      <c r="O62" s="85"/>
    </row>
    <row r="63" spans="1:18" ht="18" customHeight="1" x14ac:dyDescent="0.2">
      <c r="A63" s="126" t="s">
        <v>126</v>
      </c>
      <c r="B63" s="126" t="s">
        <v>218</v>
      </c>
      <c r="C63" s="143" t="s">
        <v>127</v>
      </c>
      <c r="D63" s="125">
        <v>3</v>
      </c>
      <c r="E63" s="125" t="s">
        <v>69</v>
      </c>
      <c r="F63" s="125"/>
      <c r="G63" s="161"/>
      <c r="H63" s="161"/>
      <c r="J63" s="124" t="s">
        <v>93</v>
      </c>
      <c r="K63" s="137" t="s">
        <v>87</v>
      </c>
      <c r="L63" s="139" t="s">
        <v>96</v>
      </c>
      <c r="M63" s="125">
        <v>4</v>
      </c>
      <c r="N63" s="125"/>
      <c r="O63" s="125"/>
    </row>
    <row r="64" spans="1:18" ht="18" customHeight="1" x14ac:dyDescent="0.2">
      <c r="A64" s="135" t="s">
        <v>119</v>
      </c>
      <c r="B64" s="136" t="s">
        <v>27</v>
      </c>
      <c r="C64" s="141" t="s">
        <v>84</v>
      </c>
      <c r="D64" s="128">
        <v>3</v>
      </c>
      <c r="E64" s="128"/>
      <c r="F64" s="128"/>
      <c r="G64" s="161"/>
      <c r="H64" s="161"/>
      <c r="J64" s="202" t="s">
        <v>130</v>
      </c>
      <c r="K64" s="241" t="s">
        <v>131</v>
      </c>
      <c r="L64" s="141"/>
      <c r="M64" s="128">
        <v>3</v>
      </c>
      <c r="N64" s="128"/>
      <c r="O64" s="128"/>
    </row>
    <row r="65" spans="1:19" ht="16.5" customHeight="1" x14ac:dyDescent="0.2">
      <c r="A65" s="135" t="s">
        <v>23</v>
      </c>
      <c r="B65" s="136" t="s">
        <v>24</v>
      </c>
      <c r="C65" s="134"/>
      <c r="D65" s="128">
        <v>3</v>
      </c>
      <c r="E65" s="128"/>
      <c r="F65" s="128"/>
      <c r="G65" s="161"/>
      <c r="H65" s="161"/>
      <c r="J65" s="167"/>
      <c r="K65" s="167" t="s">
        <v>144</v>
      </c>
      <c r="L65" s="167"/>
      <c r="M65" s="168">
        <v>2</v>
      </c>
      <c r="N65" s="168"/>
      <c r="O65" s="168"/>
    </row>
    <row r="66" spans="1:19" ht="18" customHeight="1" x14ac:dyDescent="0.2">
      <c r="A66" s="197" t="s">
        <v>128</v>
      </c>
      <c r="B66" s="198" t="s">
        <v>129</v>
      </c>
      <c r="C66" s="201"/>
      <c r="D66" s="172">
        <v>3</v>
      </c>
      <c r="E66" s="172"/>
      <c r="F66" s="172"/>
      <c r="G66" s="123"/>
      <c r="H66" s="123"/>
      <c r="J66" s="135" t="s">
        <v>23</v>
      </c>
      <c r="K66" s="136" t="s">
        <v>24</v>
      </c>
      <c r="L66" s="134"/>
      <c r="M66" s="128">
        <v>3</v>
      </c>
      <c r="N66" s="128"/>
      <c r="O66" s="128"/>
    </row>
    <row r="67" spans="1:19" ht="18" customHeight="1" x14ac:dyDescent="0.2">
      <c r="A67" s="9"/>
      <c r="B67" s="41"/>
      <c r="C67" s="14"/>
      <c r="D67" s="20"/>
      <c r="E67" s="8"/>
      <c r="F67" s="8"/>
      <c r="J67" s="6"/>
      <c r="K67" s="14"/>
      <c r="L67" s="15"/>
      <c r="M67" s="20"/>
      <c r="N67" s="8"/>
      <c r="O67" s="10"/>
    </row>
    <row r="68" spans="1:19" ht="18" customHeight="1" x14ac:dyDescent="0.2">
      <c r="B68" s="87"/>
      <c r="C68" s="16"/>
      <c r="D68" s="11">
        <f>SUM(D62:D67)</f>
        <v>16</v>
      </c>
      <c r="I68" s="17"/>
      <c r="K68" s="2"/>
      <c r="L68" s="54"/>
      <c r="M68" s="11">
        <f>SUM(M62:M67)</f>
        <v>16</v>
      </c>
      <c r="O68" s="19"/>
    </row>
    <row r="69" spans="1:19" ht="26.25" customHeight="1" x14ac:dyDescent="0.2">
      <c r="A69" s="60" t="s">
        <v>47</v>
      </c>
      <c r="B69" s="14"/>
      <c r="C69" s="14"/>
      <c r="D69" s="8"/>
      <c r="E69" s="8"/>
      <c r="F69" s="8"/>
      <c r="J69" s="60" t="s">
        <v>48</v>
      </c>
      <c r="K69" s="14"/>
      <c r="L69" s="14"/>
      <c r="M69" s="8"/>
      <c r="N69" s="8"/>
      <c r="O69" s="8"/>
      <c r="P69" s="17"/>
    </row>
    <row r="70" spans="1:19" ht="22.5" customHeight="1" x14ac:dyDescent="0.2">
      <c r="A70" s="69" t="s">
        <v>132</v>
      </c>
      <c r="B70" s="94" t="s">
        <v>75</v>
      </c>
      <c r="C70" s="140" t="s">
        <v>203</v>
      </c>
      <c r="D70" s="85">
        <v>3</v>
      </c>
      <c r="E70" s="147" t="s">
        <v>69</v>
      </c>
      <c r="F70" s="147"/>
      <c r="J70" s="124" t="s">
        <v>72</v>
      </c>
      <c r="K70" s="126" t="s">
        <v>73</v>
      </c>
      <c r="L70" s="151" t="s">
        <v>120</v>
      </c>
      <c r="M70" s="125">
        <v>4</v>
      </c>
      <c r="N70" s="125" t="s">
        <v>74</v>
      </c>
      <c r="O70" s="125"/>
      <c r="S70" s="2"/>
    </row>
    <row r="71" spans="1:19" ht="18" customHeight="1" x14ac:dyDescent="0.2">
      <c r="A71" s="124" t="s">
        <v>88</v>
      </c>
      <c r="B71" s="124" t="s">
        <v>98</v>
      </c>
      <c r="C71" s="124" t="s">
        <v>136</v>
      </c>
      <c r="D71" s="125">
        <v>3</v>
      </c>
      <c r="E71" s="125" t="s">
        <v>69</v>
      </c>
      <c r="F71" s="125"/>
      <c r="G71" s="162"/>
      <c r="H71" s="162"/>
      <c r="J71" s="144" t="s">
        <v>137</v>
      </c>
      <c r="K71" s="145" t="s">
        <v>138</v>
      </c>
      <c r="L71" s="146" t="s">
        <v>139</v>
      </c>
      <c r="M71" s="147">
        <v>3</v>
      </c>
      <c r="N71" s="147" t="s">
        <v>74</v>
      </c>
      <c r="O71" s="147"/>
    </row>
    <row r="72" spans="1:19" ht="23.25" customHeight="1" x14ac:dyDescent="0.2">
      <c r="A72" s="148" t="s">
        <v>133</v>
      </c>
      <c r="B72" s="204" t="s">
        <v>99</v>
      </c>
      <c r="C72" s="205"/>
      <c r="D72" s="206">
        <v>3</v>
      </c>
      <c r="E72" s="206"/>
      <c r="F72" s="206"/>
      <c r="G72" s="162"/>
      <c r="H72" s="162"/>
      <c r="J72" s="209" t="s">
        <v>140</v>
      </c>
      <c r="K72" s="210" t="s">
        <v>68</v>
      </c>
      <c r="L72" s="211"/>
      <c r="M72" s="138">
        <v>3</v>
      </c>
      <c r="N72" s="138"/>
      <c r="O72" s="138"/>
    </row>
    <row r="73" spans="1:19" ht="24.75" customHeight="1" x14ac:dyDescent="0.2">
      <c r="A73" s="178" t="s">
        <v>231</v>
      </c>
      <c r="B73" s="146" t="s">
        <v>224</v>
      </c>
      <c r="C73" s="208" t="s">
        <v>200</v>
      </c>
      <c r="D73" s="147">
        <v>4</v>
      </c>
      <c r="E73" s="147"/>
      <c r="F73" s="147"/>
      <c r="G73" s="162"/>
      <c r="H73" s="162"/>
      <c r="J73" s="124" t="s">
        <v>134</v>
      </c>
      <c r="K73" s="124" t="s">
        <v>217</v>
      </c>
      <c r="L73" s="207" t="s">
        <v>135</v>
      </c>
      <c r="M73" s="125">
        <v>3</v>
      </c>
      <c r="N73" s="125"/>
      <c r="O73" s="125"/>
      <c r="Q73" s="1"/>
      <c r="R73" s="2"/>
    </row>
    <row r="74" spans="1:19" ht="26.25" customHeight="1" x14ac:dyDescent="0.2">
      <c r="A74" s="124" t="s">
        <v>219</v>
      </c>
      <c r="B74" s="124" t="s">
        <v>232</v>
      </c>
      <c r="C74" s="124"/>
      <c r="D74" s="125">
        <v>3</v>
      </c>
      <c r="E74" s="125"/>
      <c r="F74" s="125"/>
      <c r="G74" s="163"/>
      <c r="H74" s="163"/>
      <c r="J74" s="248" t="s">
        <v>141</v>
      </c>
      <c r="K74" s="247" t="s">
        <v>225</v>
      </c>
      <c r="L74" s="126" t="s">
        <v>150</v>
      </c>
      <c r="M74" s="125">
        <v>1</v>
      </c>
      <c r="N74" s="125"/>
      <c r="O74" s="125"/>
    </row>
    <row r="75" spans="1:19" ht="18" customHeight="1" x14ac:dyDescent="0.2">
      <c r="A75" s="97"/>
      <c r="B75" s="98"/>
      <c r="C75" s="99"/>
      <c r="D75" s="100"/>
      <c r="E75" s="96"/>
      <c r="F75" s="96"/>
      <c r="G75" s="165"/>
      <c r="H75" s="164"/>
      <c r="I75" s="73"/>
    </row>
    <row r="76" spans="1:19" ht="18" customHeight="1" x14ac:dyDescent="0.2">
      <c r="B76" s="87"/>
      <c r="C76" s="54"/>
      <c r="D76" s="11">
        <f>SUM(D70:D75)</f>
        <v>16</v>
      </c>
      <c r="G76" s="165"/>
      <c r="H76" s="165"/>
      <c r="K76" s="2"/>
      <c r="L76" s="2"/>
      <c r="M76" s="11">
        <f>SUM(M70:M74)</f>
        <v>14</v>
      </c>
    </row>
    <row r="77" spans="1:19" ht="24" customHeight="1" x14ac:dyDescent="0.2">
      <c r="A77" s="60" t="s">
        <v>49</v>
      </c>
      <c r="B77" s="14"/>
      <c r="C77" s="14"/>
      <c r="D77" s="8"/>
      <c r="E77" s="8"/>
      <c r="F77" s="8"/>
      <c r="J77" s="60" t="s">
        <v>50</v>
      </c>
      <c r="K77" s="14"/>
      <c r="L77" s="14"/>
      <c r="M77" s="8"/>
      <c r="N77" s="8"/>
      <c r="O77" s="8"/>
    </row>
    <row r="78" spans="1:19" ht="27.75" customHeight="1" x14ac:dyDescent="0.2">
      <c r="A78" s="152" t="s">
        <v>145</v>
      </c>
      <c r="B78" s="212" t="s">
        <v>226</v>
      </c>
      <c r="C78" s="139" t="s">
        <v>143</v>
      </c>
      <c r="D78" s="125">
        <v>3</v>
      </c>
      <c r="E78" s="125"/>
      <c r="F78" s="125"/>
      <c r="J78" s="178" t="s">
        <v>89</v>
      </c>
      <c r="K78" s="173" t="s">
        <v>104</v>
      </c>
      <c r="L78" s="139" t="s">
        <v>100</v>
      </c>
      <c r="M78" s="147">
        <v>4</v>
      </c>
      <c r="N78" s="147"/>
      <c r="O78" s="147"/>
      <c r="P78" s="17"/>
    </row>
    <row r="79" spans="1:19" ht="24" x14ac:dyDescent="0.2">
      <c r="A79" s="152" t="s">
        <v>103</v>
      </c>
      <c r="B79" s="143" t="s">
        <v>105</v>
      </c>
      <c r="C79" s="196" t="s">
        <v>118</v>
      </c>
      <c r="D79" s="125">
        <v>4</v>
      </c>
      <c r="E79" s="125"/>
      <c r="F79" s="125"/>
      <c r="J79" s="245" t="s">
        <v>146</v>
      </c>
      <c r="K79" s="244" t="s">
        <v>220</v>
      </c>
      <c r="L79" s="213" t="s">
        <v>204</v>
      </c>
      <c r="M79" s="125">
        <v>3</v>
      </c>
      <c r="N79" s="147"/>
      <c r="O79" s="147"/>
    </row>
    <row r="80" spans="1:19" ht="26.25" customHeight="1" x14ac:dyDescent="0.2">
      <c r="A80" s="245" t="s">
        <v>146</v>
      </c>
      <c r="B80" s="244" t="s">
        <v>220</v>
      </c>
      <c r="C80" s="213" t="s">
        <v>204</v>
      </c>
      <c r="D80" s="125">
        <v>3</v>
      </c>
      <c r="E80" s="147"/>
      <c r="F80" s="147"/>
      <c r="G80" s="123"/>
      <c r="H80" s="123"/>
      <c r="J80" s="167"/>
      <c r="K80" s="167" t="s">
        <v>202</v>
      </c>
      <c r="L80" s="167"/>
      <c r="M80" s="168">
        <v>3</v>
      </c>
      <c r="N80" s="168"/>
      <c r="O80" s="168"/>
    </row>
    <row r="81" spans="1:17" ht="18" customHeight="1" x14ac:dyDescent="0.2">
      <c r="A81" s="124" t="s">
        <v>147</v>
      </c>
      <c r="B81" s="124" t="s">
        <v>148</v>
      </c>
      <c r="C81" s="124"/>
      <c r="D81" s="125">
        <v>3</v>
      </c>
      <c r="E81" s="125"/>
      <c r="F81" s="125"/>
      <c r="G81" s="166"/>
      <c r="H81" s="166"/>
      <c r="J81" s="226"/>
      <c r="N81" s="227"/>
      <c r="O81" s="227"/>
    </row>
    <row r="82" spans="1:17" ht="18" customHeight="1" x14ac:dyDescent="0.2">
      <c r="A82" s="167"/>
      <c r="B82" s="224" t="s">
        <v>202</v>
      </c>
      <c r="C82" s="224"/>
      <c r="D82" s="225">
        <v>2</v>
      </c>
      <c r="E82" s="168"/>
      <c r="F82" s="168"/>
      <c r="G82" s="123"/>
      <c r="H82" s="123"/>
      <c r="P82" s="3"/>
    </row>
    <row r="83" spans="1:17" ht="18" customHeight="1" x14ac:dyDescent="0.2">
      <c r="A83" s="21" t="s">
        <v>16</v>
      </c>
      <c r="B83" s="57"/>
      <c r="C83" s="1"/>
      <c r="D83" s="11">
        <f>SUM(D78:D82)</f>
        <v>15</v>
      </c>
      <c r="G83" s="123"/>
      <c r="H83" s="123"/>
      <c r="J83" s="97"/>
      <c r="K83" s="97"/>
      <c r="L83" s="95"/>
      <c r="M83" s="11">
        <f>SUM(M78:M81)</f>
        <v>10</v>
      </c>
      <c r="N83" s="96"/>
      <c r="O83" s="96"/>
    </row>
    <row r="84" spans="1:17" ht="18" customHeight="1" x14ac:dyDescent="0.2">
      <c r="A84" s="23" t="s">
        <v>17</v>
      </c>
      <c r="B84" s="23"/>
      <c r="C84" s="58"/>
      <c r="D84" s="59"/>
      <c r="E84" s="59"/>
      <c r="F84" s="59"/>
      <c r="J84" s="24" t="s">
        <v>18</v>
      </c>
      <c r="K84" s="25"/>
    </row>
    <row r="85" spans="1:17" ht="18" customHeight="1" x14ac:dyDescent="0.2">
      <c r="A85" s="64" t="s">
        <v>19</v>
      </c>
      <c r="B85" s="65"/>
      <c r="C85" s="58"/>
      <c r="I85" s="17"/>
      <c r="J85" s="26" t="s">
        <v>79</v>
      </c>
      <c r="K85" s="27"/>
      <c r="L85" s="22" t="s">
        <v>3</v>
      </c>
      <c r="M85" s="11">
        <f>D59+M59+D68+M68+D76+M76+D83+M83</f>
        <v>120</v>
      </c>
      <c r="P85" s="3"/>
      <c r="Q85" s="3"/>
    </row>
    <row r="86" spans="1:17" ht="18" customHeight="1" x14ac:dyDescent="0.25">
      <c r="A86" s="251" t="s">
        <v>2</v>
      </c>
      <c r="B86" s="251"/>
      <c r="C86" s="251"/>
      <c r="D86" s="251"/>
      <c r="E86" s="251"/>
      <c r="F86" s="251"/>
      <c r="G86" s="223"/>
      <c r="H86" s="223"/>
      <c r="I86" s="223"/>
      <c r="J86" s="223"/>
      <c r="K86" s="223"/>
      <c r="L86" s="223"/>
      <c r="M86" s="223"/>
      <c r="N86" s="223"/>
      <c r="O86" s="223"/>
    </row>
    <row r="87" spans="1:17" ht="18" customHeight="1" x14ac:dyDescent="0.25">
      <c r="A87" s="107"/>
      <c r="B87" s="1"/>
      <c r="C87" s="1"/>
      <c r="F87" s="3"/>
      <c r="J87" s="200"/>
      <c r="K87" s="200"/>
      <c r="L87" s="200"/>
      <c r="M87" s="200"/>
      <c r="N87" s="200"/>
      <c r="O87" s="200"/>
      <c r="P87" s="3"/>
      <c r="Q87" s="3"/>
    </row>
    <row r="88" spans="1:17" ht="18" customHeight="1" x14ac:dyDescent="0.25">
      <c r="A88" s="107"/>
      <c r="B88" s="1"/>
      <c r="C88" s="1"/>
      <c r="F88" s="3"/>
      <c r="G88" s="200"/>
      <c r="H88" s="200"/>
      <c r="I88" s="200"/>
      <c r="K88" s="1"/>
      <c r="L88" s="1"/>
      <c r="O88" s="2"/>
      <c r="P88" s="3"/>
      <c r="Q88" s="3"/>
    </row>
    <row r="89" spans="1:17" ht="18" customHeight="1" x14ac:dyDescent="0.2">
      <c r="G89" s="3"/>
      <c r="H89" s="3"/>
      <c r="I89" s="3"/>
    </row>
    <row r="90" spans="1:17" ht="18" customHeight="1" x14ac:dyDescent="0.2">
      <c r="G90" s="3"/>
      <c r="H90" s="3"/>
      <c r="I90" s="3"/>
    </row>
  </sheetData>
  <mergeCells count="11">
    <mergeCell ref="A86:F86"/>
    <mergeCell ref="L4:L5"/>
    <mergeCell ref="J16:K16"/>
    <mergeCell ref="A47:O47"/>
    <mergeCell ref="A1:O1"/>
    <mergeCell ref="M3:O3"/>
    <mergeCell ref="D2:I2"/>
    <mergeCell ref="M2:O2"/>
    <mergeCell ref="D3:I3"/>
    <mergeCell ref="A46:O46"/>
    <mergeCell ref="A48:O48"/>
  </mergeCells>
  <conditionalFormatting sqref="O78 G73:H75 O67 O64 O57 O83 G80:H84 F78:F79 O70:O72 O74 F73 F67:H67 F55:H55">
    <cfRule type="cellIs" dxfId="3" priority="4" operator="between">
      <formula>"F"</formula>
      <formula>"F"</formula>
    </cfRule>
  </conditionalFormatting>
  <conditionalFormatting sqref="O69 O54:O55 G72:H72 F74:F75 F64:H64 F54:H54 F56:H58 G76:H76 F80">
    <cfRule type="cellIs" dxfId="2" priority="3" operator="between">
      <formula>"D"</formula>
      <formula>"F"</formula>
    </cfRule>
  </conditionalFormatting>
  <conditionalFormatting sqref="G66:H66">
    <cfRule type="cellIs" dxfId="1" priority="2" operator="between">
      <formula>"D"</formula>
      <formula>"F"</formula>
    </cfRule>
  </conditionalFormatting>
  <conditionalFormatting sqref="O79">
    <cfRule type="cellIs" dxfId="0" priority="1" operator="between">
      <formula>"D"</formula>
      <formula>"F"</formula>
    </cfRule>
  </conditionalFormatting>
  <printOptions horizontalCentered="1" verticalCentered="1"/>
  <pageMargins left="0.25" right="0.25" top="0.5" bottom="0.25" header="0.3" footer="0.3"/>
  <pageSetup scale="62" fitToHeight="0" orientation="landscape" verticalDpi="597" r:id="rId1"/>
  <rowBreaks count="1" manualBreakCount="1">
    <brk id="46"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D102"/>
  <sheetViews>
    <sheetView workbookViewId="0">
      <selection activeCell="B38" sqref="B38"/>
    </sheetView>
  </sheetViews>
  <sheetFormatPr defaultColWidth="9.140625" defaultRowHeight="15" x14ac:dyDescent="0.25"/>
  <cols>
    <col min="1" max="1" width="38.140625" style="184" bestFit="1" customWidth="1"/>
    <col min="2" max="2" width="42.7109375" style="184" bestFit="1" customWidth="1"/>
    <col min="3" max="16384" width="9.140625" style="184"/>
  </cols>
  <sheetData>
    <row r="1" spans="1:4" ht="18" customHeight="1" thickBot="1" x14ac:dyDescent="0.35">
      <c r="A1" s="265" t="s">
        <v>205</v>
      </c>
      <c r="B1" s="265"/>
      <c r="C1" s="265"/>
      <c r="D1" s="185"/>
    </row>
    <row r="2" spans="1:4" ht="18" customHeight="1" thickTop="1" x14ac:dyDescent="0.3">
      <c r="A2" s="266"/>
      <c r="B2" s="266"/>
      <c r="C2" s="266"/>
    </row>
    <row r="3" spans="1:4" s="186" customFormat="1" ht="15" customHeight="1" x14ac:dyDescent="0.2">
      <c r="A3" s="187" t="s">
        <v>108</v>
      </c>
      <c r="B3" s="188" t="s">
        <v>109</v>
      </c>
      <c r="C3" s="229" t="s">
        <v>36</v>
      </c>
    </row>
    <row r="4" spans="1:4" s="186" customFormat="1" ht="15" customHeight="1" x14ac:dyDescent="0.2">
      <c r="A4" s="189" t="s">
        <v>151</v>
      </c>
      <c r="B4" s="190" t="s">
        <v>110</v>
      </c>
      <c r="C4" s="230">
        <v>3</v>
      </c>
    </row>
    <row r="5" spans="1:4" s="186" customFormat="1" ht="12.75" x14ac:dyDescent="0.2">
      <c r="A5" s="189" t="s">
        <v>152</v>
      </c>
      <c r="B5" s="190" t="s">
        <v>153</v>
      </c>
      <c r="C5" s="230">
        <v>3</v>
      </c>
    </row>
    <row r="6" spans="1:4" s="186" customFormat="1" ht="21.75" customHeight="1" x14ac:dyDescent="0.2">
      <c r="A6" s="189" t="s">
        <v>154</v>
      </c>
      <c r="B6" s="189" t="s">
        <v>155</v>
      </c>
      <c r="C6" s="230">
        <v>3</v>
      </c>
    </row>
    <row r="7" spans="1:4" s="186" customFormat="1" ht="15" customHeight="1" x14ac:dyDescent="0.2">
      <c r="A7" s="189" t="s">
        <v>156</v>
      </c>
      <c r="B7" s="189" t="s">
        <v>157</v>
      </c>
      <c r="C7" s="230">
        <v>3</v>
      </c>
    </row>
    <row r="8" spans="1:4" s="186" customFormat="1" ht="24.75" customHeight="1" x14ac:dyDescent="0.2">
      <c r="A8" s="189" t="s">
        <v>158</v>
      </c>
      <c r="B8" s="189" t="s">
        <v>159</v>
      </c>
      <c r="C8" s="230">
        <v>3</v>
      </c>
    </row>
    <row r="9" spans="1:4" s="186" customFormat="1" ht="15" customHeight="1" x14ac:dyDescent="0.2">
      <c r="A9" s="189" t="s">
        <v>160</v>
      </c>
      <c r="B9" s="189" t="s">
        <v>161</v>
      </c>
      <c r="C9" s="230">
        <v>3</v>
      </c>
    </row>
    <row r="10" spans="1:4" s="186" customFormat="1" ht="15" customHeight="1" x14ac:dyDescent="0.2">
      <c r="A10" s="189" t="s">
        <v>162</v>
      </c>
      <c r="B10" s="189" t="s">
        <v>163</v>
      </c>
      <c r="C10" s="230">
        <v>3</v>
      </c>
    </row>
    <row r="11" spans="1:4" s="186" customFormat="1" ht="15" customHeight="1" x14ac:dyDescent="0.2">
      <c r="C11" s="231"/>
    </row>
    <row r="12" spans="1:4" s="186" customFormat="1" ht="12.75" x14ac:dyDescent="0.2">
      <c r="C12" s="231"/>
    </row>
    <row r="13" spans="1:4" s="186" customFormat="1" ht="19.5" thickBot="1" x14ac:dyDescent="0.35">
      <c r="A13" s="265" t="s">
        <v>164</v>
      </c>
      <c r="B13" s="265"/>
      <c r="C13" s="265"/>
    </row>
    <row r="14" spans="1:4" s="186" customFormat="1" ht="15" customHeight="1" thickTop="1" thickBot="1" x14ac:dyDescent="0.3">
      <c r="A14" s="232" t="s">
        <v>108</v>
      </c>
      <c r="B14" s="233" t="s">
        <v>165</v>
      </c>
      <c r="C14" s="234" t="s">
        <v>36</v>
      </c>
    </row>
    <row r="15" spans="1:4" s="186" customFormat="1" ht="37.5" customHeight="1" x14ac:dyDescent="0.2">
      <c r="A15" s="189" t="s">
        <v>166</v>
      </c>
      <c r="B15" s="235" t="s">
        <v>167</v>
      </c>
      <c r="C15" s="236" t="s">
        <v>168</v>
      </c>
    </row>
    <row r="16" spans="1:4" s="186" customFormat="1" ht="27" customHeight="1" x14ac:dyDescent="0.2">
      <c r="A16" s="189" t="s">
        <v>169</v>
      </c>
      <c r="B16" s="250" t="s">
        <v>228</v>
      </c>
      <c r="C16" s="236">
        <v>2</v>
      </c>
    </row>
    <row r="17" spans="1:3" s="186" customFormat="1" ht="27.75" customHeight="1" x14ac:dyDescent="0.2">
      <c r="A17" s="189" t="s">
        <v>170</v>
      </c>
      <c r="B17" s="238" t="s">
        <v>171</v>
      </c>
      <c r="C17" s="230" t="s">
        <v>172</v>
      </c>
    </row>
    <row r="18" spans="1:3" s="186" customFormat="1" ht="15" customHeight="1" x14ac:dyDescent="0.2">
      <c r="A18" s="189" t="s">
        <v>173</v>
      </c>
      <c r="B18" s="237" t="s">
        <v>174</v>
      </c>
      <c r="C18" s="236" t="s">
        <v>175</v>
      </c>
    </row>
    <row r="19" spans="1:3" s="186" customFormat="1" ht="15" customHeight="1" x14ac:dyDescent="0.2">
      <c r="A19" s="189" t="s">
        <v>176</v>
      </c>
      <c r="B19" s="237" t="s">
        <v>177</v>
      </c>
      <c r="C19" s="236" t="s">
        <v>178</v>
      </c>
    </row>
    <row r="20" spans="1:3" s="186" customFormat="1" ht="15" customHeight="1" x14ac:dyDescent="0.2">
      <c r="A20" s="189" t="s">
        <v>179</v>
      </c>
      <c r="B20" s="237" t="s">
        <v>174</v>
      </c>
      <c r="C20" s="230" t="s">
        <v>175</v>
      </c>
    </row>
    <row r="21" spans="1:3" s="186" customFormat="1" ht="15" customHeight="1" x14ac:dyDescent="0.2">
      <c r="A21" s="189"/>
      <c r="B21" s="237"/>
      <c r="C21" s="230"/>
    </row>
    <row r="22" spans="1:3" s="191" customFormat="1" ht="15" customHeight="1" x14ac:dyDescent="0.25">
      <c r="A22" s="189"/>
      <c r="B22" s="190"/>
      <c r="C22" s="230"/>
    </row>
    <row r="23" spans="1:3" s="186" customFormat="1" ht="15" customHeight="1" x14ac:dyDescent="0.2">
      <c r="A23" s="189"/>
      <c r="B23" s="190"/>
      <c r="C23" s="230"/>
    </row>
    <row r="24" spans="1:3" s="186" customFormat="1" ht="15" customHeight="1" x14ac:dyDescent="0.2">
      <c r="A24" s="238"/>
      <c r="B24" s="237"/>
      <c r="C24" s="239"/>
    </row>
    <row r="25" spans="1:3" s="186" customFormat="1" ht="15" customHeight="1" x14ac:dyDescent="0.2"/>
    <row r="26" spans="1:3" s="186" customFormat="1" ht="15" customHeight="1" x14ac:dyDescent="0.2"/>
    <row r="27" spans="1:3" s="186" customFormat="1" ht="15" customHeight="1" x14ac:dyDescent="0.3">
      <c r="A27" s="192"/>
    </row>
    <row r="28" spans="1:3" s="186" customFormat="1" ht="15" customHeight="1" x14ac:dyDescent="0.2"/>
    <row r="29" spans="1:3" s="186" customFormat="1" ht="15" customHeight="1" x14ac:dyDescent="0.2"/>
    <row r="30" spans="1:3" s="186" customFormat="1" ht="15" customHeight="1" x14ac:dyDescent="0.2"/>
    <row r="31" spans="1:3" s="186" customFormat="1" ht="15" customHeight="1" x14ac:dyDescent="0.2"/>
    <row r="32" spans="1:3" ht="15" customHeight="1" x14ac:dyDescent="0.25">
      <c r="B32" s="186"/>
      <c r="C32" s="186"/>
    </row>
    <row r="33" spans="2:3" ht="15" customHeight="1" x14ac:dyDescent="0.25">
      <c r="B33" s="186"/>
      <c r="C33" s="186"/>
    </row>
    <row r="34" spans="2:3" ht="15" customHeight="1" x14ac:dyDescent="0.25">
      <c r="B34" s="186"/>
      <c r="C34" s="186"/>
    </row>
    <row r="35" spans="2:3" ht="15" customHeight="1" x14ac:dyDescent="0.25">
      <c r="B35" s="186"/>
      <c r="C35" s="186"/>
    </row>
    <row r="36" spans="2:3" ht="15" customHeight="1" x14ac:dyDescent="0.25">
      <c r="B36" s="186"/>
      <c r="C36" s="186"/>
    </row>
    <row r="37" spans="2:3" ht="15" customHeight="1" x14ac:dyDescent="0.25">
      <c r="B37" s="186"/>
      <c r="C37" s="186"/>
    </row>
    <row r="38" spans="2:3" ht="15" customHeight="1" x14ac:dyDescent="0.25"/>
    <row r="102" spans="1:1" x14ac:dyDescent="0.25">
      <c r="A102" s="186"/>
    </row>
  </sheetData>
  <mergeCells count="3">
    <mergeCell ref="A1:C1"/>
    <mergeCell ref="A2:C2"/>
    <mergeCell ref="A13:C13"/>
  </mergeCells>
  <pageMargins left="0.25" right="0.25" top="0.25" bottom="0.25"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F34"/>
  <sheetViews>
    <sheetView zoomScaleNormal="100" workbookViewId="0">
      <selection activeCell="B38" sqref="B38"/>
    </sheetView>
  </sheetViews>
  <sheetFormatPr defaultRowHeight="15" x14ac:dyDescent="0.25"/>
  <cols>
    <col min="1" max="1" width="15.42578125" customWidth="1"/>
    <col min="2" max="2" width="57.140625" customWidth="1"/>
    <col min="3" max="3" width="9.140625" style="122"/>
  </cols>
  <sheetData>
    <row r="1" spans="1:6" ht="15.75" x14ac:dyDescent="0.25">
      <c r="A1" s="271" t="s">
        <v>52</v>
      </c>
      <c r="B1" s="271"/>
      <c r="C1" s="271"/>
    </row>
    <row r="2" spans="1:6" ht="9.75" customHeight="1" x14ac:dyDescent="0.25">
      <c r="A2" s="272"/>
      <c r="B2" s="272"/>
      <c r="C2" s="272"/>
    </row>
    <row r="3" spans="1:6" ht="45.75" customHeight="1" x14ac:dyDescent="0.25">
      <c r="A3" s="273" t="s">
        <v>53</v>
      </c>
      <c r="B3" s="273"/>
      <c r="C3" s="273"/>
    </row>
    <row r="4" spans="1:6" x14ac:dyDescent="0.25">
      <c r="A4" s="274"/>
      <c r="B4" s="274"/>
      <c r="C4" s="274"/>
    </row>
    <row r="5" spans="1:6" x14ac:dyDescent="0.25">
      <c r="A5" s="275" t="s">
        <v>54</v>
      </c>
      <c r="B5" s="275"/>
      <c r="C5" s="275"/>
    </row>
    <row r="6" spans="1:6" x14ac:dyDescent="0.25">
      <c r="A6" s="115" t="s">
        <v>55</v>
      </c>
      <c r="B6" s="115" t="s">
        <v>35</v>
      </c>
      <c r="C6" s="116" t="s">
        <v>36</v>
      </c>
    </row>
    <row r="7" spans="1:6" x14ac:dyDescent="0.25">
      <c r="A7" s="117" t="s">
        <v>112</v>
      </c>
      <c r="B7" s="117" t="s">
        <v>206</v>
      </c>
      <c r="C7" s="118">
        <v>4</v>
      </c>
    </row>
    <row r="8" spans="1:6" x14ac:dyDescent="0.25">
      <c r="A8" s="117" t="s">
        <v>70</v>
      </c>
      <c r="B8" s="117" t="s">
        <v>207</v>
      </c>
      <c r="C8" s="118">
        <v>3</v>
      </c>
    </row>
    <row r="9" spans="1:6" x14ac:dyDescent="0.25">
      <c r="A9" s="117" t="s">
        <v>113</v>
      </c>
      <c r="B9" s="117" t="s">
        <v>180</v>
      </c>
      <c r="C9" s="118">
        <v>2</v>
      </c>
    </row>
    <row r="10" spans="1:6" x14ac:dyDescent="0.25">
      <c r="A10" s="117" t="s">
        <v>114</v>
      </c>
      <c r="B10" s="117" t="s">
        <v>181</v>
      </c>
      <c r="C10" s="118">
        <v>1</v>
      </c>
    </row>
    <row r="11" spans="1:6" x14ac:dyDescent="0.25">
      <c r="A11" s="117" t="s">
        <v>115</v>
      </c>
      <c r="B11" s="117" t="s">
        <v>182</v>
      </c>
      <c r="C11" s="118">
        <v>1</v>
      </c>
    </row>
    <row r="12" spans="1:6" x14ac:dyDescent="0.25">
      <c r="A12" s="117" t="s">
        <v>208</v>
      </c>
      <c r="B12" s="117" t="s">
        <v>209</v>
      </c>
      <c r="C12" s="118">
        <v>3</v>
      </c>
    </row>
    <row r="13" spans="1:6" x14ac:dyDescent="0.25">
      <c r="A13" s="117" t="s">
        <v>210</v>
      </c>
      <c r="B13" s="117" t="s">
        <v>211</v>
      </c>
      <c r="C13" s="118">
        <v>3</v>
      </c>
    </row>
    <row r="14" spans="1:6" x14ac:dyDescent="0.25">
      <c r="A14" s="117" t="s">
        <v>212</v>
      </c>
      <c r="B14" s="117" t="s">
        <v>213</v>
      </c>
      <c r="C14" s="118">
        <v>3</v>
      </c>
    </row>
    <row r="15" spans="1:6" x14ac:dyDescent="0.25">
      <c r="A15" s="117" t="s">
        <v>183</v>
      </c>
      <c r="B15" s="117" t="s">
        <v>184</v>
      </c>
      <c r="C15" s="118">
        <v>2</v>
      </c>
      <c r="F15" s="193"/>
    </row>
    <row r="16" spans="1:6" x14ac:dyDescent="0.25">
      <c r="A16" s="117" t="s">
        <v>116</v>
      </c>
      <c r="B16" s="117" t="s">
        <v>214</v>
      </c>
      <c r="C16" s="118">
        <v>3</v>
      </c>
    </row>
    <row r="17" spans="1:3" x14ac:dyDescent="0.25">
      <c r="A17" s="117" t="s">
        <v>185</v>
      </c>
      <c r="B17" s="117" t="s">
        <v>186</v>
      </c>
      <c r="C17" s="118">
        <v>3</v>
      </c>
    </row>
    <row r="18" spans="1:3" x14ac:dyDescent="0.25">
      <c r="A18" s="117" t="s">
        <v>187</v>
      </c>
      <c r="B18" s="117" t="s">
        <v>188</v>
      </c>
      <c r="C18" s="118">
        <v>3</v>
      </c>
    </row>
    <row r="19" spans="1:3" x14ac:dyDescent="0.25">
      <c r="A19" s="117" t="s">
        <v>189</v>
      </c>
      <c r="B19" s="117" t="s">
        <v>190</v>
      </c>
      <c r="C19" s="118">
        <v>3</v>
      </c>
    </row>
    <row r="20" spans="1:3" x14ac:dyDescent="0.25">
      <c r="A20" s="117" t="s">
        <v>215</v>
      </c>
      <c r="B20" s="117" t="s">
        <v>191</v>
      </c>
      <c r="C20" s="118">
        <v>3</v>
      </c>
    </row>
    <row r="21" spans="1:3" x14ac:dyDescent="0.25">
      <c r="A21" s="240" t="s">
        <v>192</v>
      </c>
      <c r="B21" s="240" t="s">
        <v>193</v>
      </c>
      <c r="C21" s="118">
        <v>3</v>
      </c>
    </row>
    <row r="22" spans="1:3" x14ac:dyDescent="0.25">
      <c r="A22" s="240" t="s">
        <v>194</v>
      </c>
      <c r="B22" s="240" t="s">
        <v>195</v>
      </c>
      <c r="C22" s="118">
        <v>3</v>
      </c>
    </row>
    <row r="24" spans="1:3" x14ac:dyDescent="0.25">
      <c r="A24" s="275" t="s">
        <v>56</v>
      </c>
      <c r="B24" s="275"/>
      <c r="C24" s="275"/>
    </row>
    <row r="25" spans="1:3" ht="17.25" customHeight="1" x14ac:dyDescent="0.25">
      <c r="A25" s="115" t="s">
        <v>55</v>
      </c>
      <c r="B25" s="115" t="s">
        <v>35</v>
      </c>
      <c r="C25" s="116" t="s">
        <v>36</v>
      </c>
    </row>
    <row r="26" spans="1:3" ht="21.75" customHeight="1" x14ac:dyDescent="0.25">
      <c r="A26" s="117" t="s">
        <v>57</v>
      </c>
      <c r="B26" s="117" t="s">
        <v>58</v>
      </c>
      <c r="C26" s="118">
        <v>2</v>
      </c>
    </row>
    <row r="27" spans="1:3" x14ac:dyDescent="0.25">
      <c r="A27" s="117" t="s">
        <v>59</v>
      </c>
      <c r="B27" s="117" t="s">
        <v>60</v>
      </c>
      <c r="C27" s="118">
        <v>2</v>
      </c>
    </row>
    <row r="28" spans="1:3" ht="29.25" customHeight="1" x14ac:dyDescent="0.25">
      <c r="A28" s="117" t="s">
        <v>61</v>
      </c>
      <c r="B28" s="117" t="s">
        <v>62</v>
      </c>
      <c r="C28" s="118">
        <v>1</v>
      </c>
    </row>
    <row r="29" spans="1:3" x14ac:dyDescent="0.25">
      <c r="A29" s="117" t="s">
        <v>63</v>
      </c>
      <c r="B29" s="117" t="s">
        <v>64</v>
      </c>
      <c r="C29" s="118">
        <v>1</v>
      </c>
    </row>
    <row r="30" spans="1:3" ht="15" customHeight="1" x14ac:dyDescent="0.25"/>
    <row r="31" spans="1:3" x14ac:dyDescent="0.25">
      <c r="A31" s="267" t="s">
        <v>65</v>
      </c>
      <c r="B31" s="267"/>
      <c r="C31" s="267"/>
    </row>
    <row r="32" spans="1:3" ht="15" customHeight="1" x14ac:dyDescent="0.25">
      <c r="A32" s="268" t="s">
        <v>66</v>
      </c>
      <c r="B32" s="269"/>
      <c r="C32" s="270"/>
    </row>
    <row r="33" spans="1:3" x14ac:dyDescent="0.25">
      <c r="A33" s="119" t="s">
        <v>67</v>
      </c>
      <c r="B33" s="120"/>
      <c r="C33" s="121"/>
    </row>
    <row r="34" spans="1:3" x14ac:dyDescent="0.25">
      <c r="A34" t="s">
        <v>117</v>
      </c>
      <c r="C34"/>
    </row>
  </sheetData>
  <sortState ref="A7:C16">
    <sortCondition ref="A7"/>
  </sortState>
  <mergeCells count="8">
    <mergeCell ref="A31:C31"/>
    <mergeCell ref="A32:C32"/>
    <mergeCell ref="A1:C1"/>
    <mergeCell ref="A2:C2"/>
    <mergeCell ref="A3:C3"/>
    <mergeCell ref="A4:C4"/>
    <mergeCell ref="A5:C5"/>
    <mergeCell ref="A24:C24"/>
  </mergeCells>
  <hyperlinks>
    <hyperlink ref="A27" r:id="rId1" display="http://www.sdstate.edu/gs/students/advising/student-success.cfm"/>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20528A24342A04F873AE94DE3E811C0" ma:contentTypeVersion="0" ma:contentTypeDescription="Create a new document." ma:contentTypeScope="" ma:versionID="934c06fc0623c5c8c42e7a9fbefb209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F13ADA-A522-41E9-8BA9-D1198C79D48E}">
  <ds:schemaRefs>
    <ds:schemaRef ds:uri="http://www.w3.org/XML/1998/namespace"/>
    <ds:schemaRef ds:uri="http://schemas.microsoft.com/office/infopath/2007/PartnerControls"/>
    <ds:schemaRef ds:uri="http://purl.org/dc/dcmityp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s>
</ds:datastoreItem>
</file>

<file path=customXml/itemProps2.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3.xml><?xml version="1.0" encoding="utf-8"?>
<ds:datastoreItem xmlns:ds="http://schemas.openxmlformats.org/officeDocument/2006/customXml" ds:itemID="{4E31346F-D4C1-4742-A61B-8F7388ABBC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Animal Science - Science</vt:lpstr>
      <vt:lpstr>COURSE OPTIONS Reference</vt:lpstr>
      <vt:lpstr>Course Options - No Prereqs</vt:lpstr>
      <vt:lpstr>'Animal Science - Science'!Print_Area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2016-05-27T18:01:52Z</cp:lastPrinted>
  <dcterms:created xsi:type="dcterms:W3CDTF">2011-09-23T19:24:55Z</dcterms:created>
  <dcterms:modified xsi:type="dcterms:W3CDTF">2016-05-27T18:02:04Z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0x010100620528A24342A04F873AE94DE3E811C0</vt:lpwstr>
  </property>
</Properties>
</file>