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ABS\"/>
    </mc:Choice>
  </mc:AlternateContent>
  <bookViews>
    <workbookView xWindow="0" yWindow="0" windowWidth="7470" windowHeight="870"/>
  </bookViews>
  <sheets>
    <sheet name="Animal Science - Industry" sheetId="5" r:id="rId1"/>
    <sheet name="COURSE OPTIONS Reference" sheetId="6" r:id="rId2"/>
    <sheet name="Course Options - No Prereqs" sheetId="7" r:id="rId3"/>
  </sheets>
  <definedNames>
    <definedName name="_xlnm.Print_Area" localSheetId="0">'Animal Science - Industry'!$A$1:$O$92</definedName>
  </definedNames>
  <calcPr calcId="152511"/>
</workbook>
</file>

<file path=xl/calcChain.xml><?xml version="1.0" encoding="utf-8"?>
<calcChain xmlns="http://schemas.openxmlformats.org/spreadsheetml/2006/main">
  <c r="M9" i="5" l="1"/>
  <c r="J18" i="5" l="1"/>
  <c r="K18" i="5"/>
  <c r="K11" i="5"/>
  <c r="A31" i="5"/>
  <c r="N11" i="5" l="1"/>
  <c r="O39" i="5" l="1"/>
  <c r="O38" i="5"/>
  <c r="O37" i="5"/>
  <c r="O36" i="5"/>
  <c r="O35" i="5"/>
  <c r="O34" i="5"/>
  <c r="N39" i="5"/>
  <c r="N38" i="5"/>
  <c r="N37" i="5"/>
  <c r="N36" i="5"/>
  <c r="N35" i="5"/>
  <c r="N34" i="5"/>
  <c r="N33" i="5"/>
  <c r="O32" i="5"/>
  <c r="N32" i="5"/>
  <c r="O27" i="5"/>
  <c r="N27" i="5"/>
  <c r="O26" i="5"/>
  <c r="N26" i="5"/>
  <c r="O22" i="5"/>
  <c r="O20" i="5"/>
  <c r="N20" i="5"/>
  <c r="O19" i="5"/>
  <c r="N19" i="5"/>
  <c r="O18" i="5"/>
  <c r="N18" i="5"/>
  <c r="O16" i="5"/>
  <c r="N16" i="5"/>
  <c r="M16" i="5"/>
  <c r="L16" i="5"/>
  <c r="O9" i="5"/>
  <c r="N9" i="5"/>
  <c r="O12" i="5"/>
  <c r="O8" i="5"/>
  <c r="N8" i="5"/>
  <c r="O11" i="5"/>
  <c r="F26" i="5"/>
  <c r="F25" i="5"/>
  <c r="E25" i="5"/>
  <c r="F19" i="5"/>
  <c r="E19" i="5"/>
  <c r="F18" i="5"/>
  <c r="E18" i="5"/>
  <c r="C18" i="5"/>
  <c r="F15" i="5"/>
  <c r="E15" i="5"/>
  <c r="C15" i="5"/>
  <c r="F14" i="5"/>
  <c r="E14" i="5"/>
  <c r="C14" i="5"/>
  <c r="O31" i="5"/>
  <c r="N31" i="5"/>
  <c r="M31" i="5"/>
  <c r="L31" i="5"/>
  <c r="K31" i="5"/>
  <c r="J31" i="5"/>
  <c r="M39" i="5" l="1"/>
  <c r="L39" i="5"/>
  <c r="K39" i="5"/>
  <c r="J39" i="5"/>
  <c r="M38" i="5"/>
  <c r="L38" i="5"/>
  <c r="K38" i="5"/>
  <c r="J38" i="5"/>
  <c r="M37" i="5"/>
  <c r="L37" i="5"/>
  <c r="K37" i="5"/>
  <c r="J37" i="5"/>
  <c r="M36" i="5"/>
  <c r="L36" i="5"/>
  <c r="K36" i="5"/>
  <c r="J36" i="5"/>
  <c r="M35" i="5"/>
  <c r="L35" i="5"/>
  <c r="K35" i="5"/>
  <c r="J35" i="5"/>
  <c r="M34" i="5"/>
  <c r="L34" i="5"/>
  <c r="K34" i="5"/>
  <c r="J34" i="5"/>
  <c r="M33" i="5"/>
  <c r="L33" i="5"/>
  <c r="K33" i="5"/>
  <c r="J33" i="5"/>
  <c r="O40" i="5"/>
  <c r="N40" i="5"/>
  <c r="O33" i="5"/>
  <c r="M32" i="5"/>
  <c r="L32" i="5"/>
  <c r="K32" i="5"/>
  <c r="J32" i="5"/>
  <c r="M20" i="5"/>
  <c r="L20" i="5"/>
  <c r="K20" i="5"/>
  <c r="J20" i="5"/>
  <c r="M19" i="5"/>
  <c r="L19" i="5"/>
  <c r="K19" i="5"/>
  <c r="J19" i="5"/>
  <c r="M18" i="5"/>
  <c r="L18" i="5"/>
  <c r="M26" i="5"/>
  <c r="L26" i="5"/>
  <c r="K26" i="5"/>
  <c r="J26" i="5"/>
  <c r="M27" i="5"/>
  <c r="L27" i="5"/>
  <c r="K27" i="5"/>
  <c r="J27" i="5"/>
  <c r="D19" i="5"/>
  <c r="C19" i="5"/>
  <c r="B19" i="5"/>
  <c r="A19" i="5"/>
  <c r="A22" i="5"/>
  <c r="B22" i="5"/>
  <c r="C22" i="5"/>
  <c r="D22" i="5"/>
  <c r="D15" i="5"/>
  <c r="B15" i="5"/>
  <c r="A15" i="5"/>
  <c r="D18" i="5"/>
  <c r="B18" i="5"/>
  <c r="A18" i="5"/>
  <c r="M8" i="5"/>
  <c r="L8" i="5"/>
  <c r="K8" i="5"/>
  <c r="J8" i="5"/>
  <c r="M11" i="5"/>
  <c r="L11" i="5"/>
  <c r="J11" i="5"/>
  <c r="D14" i="5"/>
  <c r="B14" i="5"/>
  <c r="A14" i="5"/>
  <c r="M30" i="5" l="1"/>
  <c r="K16" i="5"/>
  <c r="J16" i="5"/>
  <c r="D36" i="5" l="1"/>
  <c r="K12" i="5"/>
  <c r="A7" i="5" l="1"/>
  <c r="P33" i="5" l="1"/>
  <c r="Q33" i="5" s="1"/>
  <c r="R33" i="5"/>
  <c r="S33" i="5"/>
  <c r="T33" i="5"/>
  <c r="U33" i="5"/>
  <c r="V33" i="5"/>
  <c r="W33" i="5"/>
  <c r="X33" i="5"/>
  <c r="Y33" i="5"/>
  <c r="Z33" i="5"/>
  <c r="AA33" i="5"/>
  <c r="AB33" i="5"/>
  <c r="AC33" i="5"/>
  <c r="AD33" i="5"/>
  <c r="K29" i="5"/>
  <c r="L29" i="5"/>
  <c r="M29" i="5"/>
  <c r="M28" i="5" s="1"/>
  <c r="N29" i="5"/>
  <c r="O29" i="5"/>
  <c r="J29" i="5"/>
  <c r="K24" i="5"/>
  <c r="L24" i="5"/>
  <c r="M24" i="5"/>
  <c r="N24" i="5"/>
  <c r="O24" i="5"/>
  <c r="J24" i="5"/>
  <c r="K23" i="5"/>
  <c r="L23" i="5"/>
  <c r="M23" i="5"/>
  <c r="N23" i="5"/>
  <c r="O23" i="5"/>
  <c r="T22" i="5" s="1"/>
  <c r="J23" i="5"/>
  <c r="N22" i="5"/>
  <c r="M22" i="5"/>
  <c r="L22" i="5"/>
  <c r="K22" i="5"/>
  <c r="J22" i="5"/>
  <c r="P18" i="5"/>
  <c r="Q18" i="5" s="1"/>
  <c r="R18" i="5"/>
  <c r="S18" i="5"/>
  <c r="T18" i="5"/>
  <c r="U18" i="5"/>
  <c r="V18" i="5"/>
  <c r="W18" i="5"/>
  <c r="X18" i="5"/>
  <c r="Y18" i="5"/>
  <c r="Z18" i="5"/>
  <c r="AA18" i="5"/>
  <c r="AB18" i="5"/>
  <c r="AC18" i="5"/>
  <c r="AD18" i="5"/>
  <c r="K15" i="5"/>
  <c r="L15" i="5"/>
  <c r="M15" i="5"/>
  <c r="N15" i="5"/>
  <c r="O15" i="5"/>
  <c r="J15" i="5"/>
  <c r="K14" i="5"/>
  <c r="L14" i="5"/>
  <c r="M14" i="5"/>
  <c r="N14" i="5"/>
  <c r="O14" i="5"/>
  <c r="J14" i="5"/>
  <c r="K13" i="5"/>
  <c r="L13" i="5"/>
  <c r="M13" i="5"/>
  <c r="N13" i="5"/>
  <c r="O13" i="5"/>
  <c r="J13" i="5"/>
  <c r="K9" i="5"/>
  <c r="L9" i="5"/>
  <c r="P12" i="5"/>
  <c r="Q12" i="5" s="1"/>
  <c r="R12" i="5"/>
  <c r="S12" i="5"/>
  <c r="T12" i="5"/>
  <c r="U12" i="5"/>
  <c r="V12" i="5"/>
  <c r="W12" i="5"/>
  <c r="X12" i="5"/>
  <c r="Y12" i="5"/>
  <c r="Z12" i="5"/>
  <c r="AA12" i="5"/>
  <c r="AB12" i="5"/>
  <c r="AC12" i="5"/>
  <c r="AD12" i="5"/>
  <c r="J9" i="5"/>
  <c r="L12" i="5"/>
  <c r="M12" i="5"/>
  <c r="N12" i="5"/>
  <c r="J12" i="5"/>
  <c r="K7" i="5"/>
  <c r="L7" i="5"/>
  <c r="M7" i="5"/>
  <c r="N7" i="5"/>
  <c r="O7" i="5"/>
  <c r="J7" i="5"/>
  <c r="B34" i="5"/>
  <c r="C34" i="5"/>
  <c r="D34" i="5"/>
  <c r="E34" i="5"/>
  <c r="F34" i="5"/>
  <c r="A34" i="5"/>
  <c r="B31" i="5"/>
  <c r="D31" i="5"/>
  <c r="F31" i="5"/>
  <c r="B26" i="5"/>
  <c r="C26" i="5"/>
  <c r="D26" i="5"/>
  <c r="E26" i="5"/>
  <c r="A26" i="5"/>
  <c r="B25" i="5"/>
  <c r="C25" i="5"/>
  <c r="D25" i="5"/>
  <c r="G25" i="5"/>
  <c r="A25" i="5"/>
  <c r="E22" i="5"/>
  <c r="F22" i="5"/>
  <c r="G14" i="5"/>
  <c r="H14" i="5" s="1"/>
  <c r="B11" i="5"/>
  <c r="C11" i="5"/>
  <c r="D11" i="5"/>
  <c r="E11" i="5"/>
  <c r="F11" i="5"/>
  <c r="A11" i="5"/>
  <c r="B8" i="5"/>
  <c r="C8" i="5"/>
  <c r="D8" i="5"/>
  <c r="E8" i="5"/>
  <c r="F8" i="5"/>
  <c r="A8" i="5"/>
  <c r="B7" i="5"/>
  <c r="C7" i="5"/>
  <c r="D7" i="5"/>
  <c r="E7" i="5"/>
  <c r="F7" i="5"/>
  <c r="X34" i="5"/>
  <c r="X32" i="5"/>
  <c r="X31" i="5"/>
  <c r="M6" i="5" l="1"/>
  <c r="M10" i="5"/>
  <c r="M21" i="5"/>
  <c r="M45" i="5" s="1"/>
  <c r="M17" i="5"/>
  <c r="P22" i="5"/>
  <c r="M25" i="5"/>
  <c r="H25" i="5"/>
  <c r="S22" i="5" l="1"/>
  <c r="P21" i="5"/>
  <c r="Q22" i="5"/>
  <c r="P7" i="5"/>
  <c r="AA13" i="5"/>
  <c r="AA14" i="5"/>
  <c r="AA15" i="5"/>
  <c r="AA16" i="5"/>
  <c r="AA17" i="5"/>
  <c r="AA19" i="5"/>
  <c r="AA20" i="5"/>
  <c r="AA21" i="5"/>
  <c r="AA22" i="5"/>
  <c r="AA23" i="5"/>
  <c r="AA24" i="5"/>
  <c r="AA25" i="5"/>
  <c r="AA26" i="5"/>
  <c r="AA27" i="5"/>
  <c r="AA28" i="5"/>
  <c r="AA11" i="5"/>
  <c r="AA8" i="5"/>
  <c r="X13" i="5"/>
  <c r="X14" i="5"/>
  <c r="X15" i="5"/>
  <c r="X16" i="5"/>
  <c r="X17" i="5"/>
  <c r="X19" i="5"/>
  <c r="X20" i="5"/>
  <c r="X21" i="5"/>
  <c r="X22" i="5"/>
  <c r="X23" i="5"/>
  <c r="X24" i="5"/>
  <c r="X25" i="5"/>
  <c r="X26" i="5"/>
  <c r="X27" i="5"/>
  <c r="X28" i="5"/>
  <c r="X8" i="5"/>
  <c r="X11" i="5"/>
  <c r="AA10" i="5"/>
  <c r="X10" i="5"/>
  <c r="AA9" i="5"/>
  <c r="X9" i="5"/>
  <c r="AA5" i="5"/>
  <c r="AA6" i="5"/>
  <c r="AA7" i="5"/>
  <c r="X5" i="5"/>
  <c r="X6" i="5"/>
  <c r="X7" i="5"/>
  <c r="AA4" i="5"/>
  <c r="X4" i="5"/>
  <c r="AB19" i="5" l="1"/>
  <c r="AC19" i="5" s="1"/>
  <c r="AB27" i="5"/>
  <c r="AC27" i="5" s="1"/>
  <c r="AB26" i="5"/>
  <c r="AC26" i="5" s="1"/>
  <c r="AB22" i="5"/>
  <c r="AC22" i="5" s="1"/>
  <c r="AB14" i="5"/>
  <c r="AC14" i="5" s="1"/>
  <c r="AB25" i="5"/>
  <c r="AC25" i="5" s="1"/>
  <c r="AB21" i="5"/>
  <c r="AC21" i="5" s="1"/>
  <c r="AB17" i="5"/>
  <c r="AC17" i="5" s="1"/>
  <c r="AB13" i="5"/>
  <c r="AC13" i="5" s="1"/>
  <c r="AB23" i="5"/>
  <c r="AC23" i="5" s="1"/>
  <c r="AB15" i="5"/>
  <c r="AC15" i="5" s="1"/>
  <c r="AB9" i="5"/>
  <c r="AC9" i="5" s="1"/>
  <c r="AB28" i="5"/>
  <c r="AC28" i="5" s="1"/>
  <c r="AB24" i="5"/>
  <c r="AC24" i="5" s="1"/>
  <c r="AB20" i="5"/>
  <c r="AC20" i="5" s="1"/>
  <c r="AB16" i="5"/>
  <c r="AC16" i="5" s="1"/>
  <c r="AB8" i="5"/>
  <c r="AC8" i="5" s="1"/>
  <c r="AB11" i="5"/>
  <c r="AC11" i="5" s="1"/>
  <c r="AB7" i="5"/>
  <c r="AC7" i="5" s="1"/>
  <c r="AB6" i="5"/>
  <c r="AC6" i="5" s="1"/>
  <c r="AB5" i="5"/>
  <c r="AC5" i="5" s="1"/>
  <c r="AB4" i="5"/>
  <c r="AC4" i="5" s="1"/>
  <c r="AB10" i="5"/>
  <c r="AC10" i="5" s="1"/>
  <c r="P11" i="5" l="1"/>
  <c r="D39" i="5" l="1"/>
  <c r="P8" i="5"/>
  <c r="Q8" i="5" s="1"/>
  <c r="P9" i="5"/>
  <c r="Q9" i="5" s="1"/>
  <c r="P10" i="5"/>
  <c r="Q10" i="5" s="1"/>
  <c r="P13" i="5"/>
  <c r="Q13" i="5" s="1"/>
  <c r="P14" i="5"/>
  <c r="Q14" i="5" s="1"/>
  <c r="P15" i="5"/>
  <c r="Q15" i="5" s="1"/>
  <c r="P16" i="5"/>
  <c r="Q16" i="5" s="1"/>
  <c r="P17" i="5"/>
  <c r="Q17" i="5" s="1"/>
  <c r="P19" i="5"/>
  <c r="Q19" i="5" s="1"/>
  <c r="P20" i="5"/>
  <c r="Q20" i="5" s="1"/>
  <c r="Q21" i="5"/>
  <c r="P23" i="5"/>
  <c r="Q23" i="5" s="1"/>
  <c r="P24" i="5"/>
  <c r="Q24" i="5" s="1"/>
  <c r="P25" i="5"/>
  <c r="Q25" i="5" s="1"/>
  <c r="P26" i="5"/>
  <c r="Q26" i="5" s="1"/>
  <c r="P27" i="5"/>
  <c r="Q27" i="5" s="1"/>
  <c r="P28" i="5"/>
  <c r="Q28" i="5" s="1"/>
  <c r="P29" i="5"/>
  <c r="Q29" i="5" s="1"/>
  <c r="P31" i="5"/>
  <c r="Q31" i="5" s="1"/>
  <c r="P32" i="5"/>
  <c r="Q32" i="5" s="1"/>
  <c r="P34" i="5"/>
  <c r="Q34" i="5" s="1"/>
  <c r="P35" i="5"/>
  <c r="Q35" i="5" s="1"/>
  <c r="P36" i="5"/>
  <c r="Q36" i="5" s="1"/>
  <c r="P37" i="5"/>
  <c r="Q37" i="5" s="1"/>
  <c r="P38" i="5"/>
  <c r="Q38" i="5" s="1"/>
  <c r="P39" i="5"/>
  <c r="Q39" i="5" s="1"/>
  <c r="P40" i="5"/>
  <c r="Q40" i="5" s="1"/>
  <c r="P41" i="5"/>
  <c r="Q41" i="5" s="1"/>
  <c r="Q7" i="5"/>
  <c r="G7" i="5"/>
  <c r="G27" i="5"/>
  <c r="H27" i="5" s="1"/>
  <c r="G28" i="5"/>
  <c r="H28" i="5" s="1"/>
  <c r="G29" i="5"/>
  <c r="H29" i="5" s="1"/>
  <c r="G31" i="5"/>
  <c r="H31" i="5" s="1"/>
  <c r="G32" i="5"/>
  <c r="H32" i="5" s="1"/>
  <c r="G33" i="5"/>
  <c r="H33" i="5" s="1"/>
  <c r="G34" i="5"/>
  <c r="H34" i="5" s="1"/>
  <c r="G35" i="5"/>
  <c r="H35" i="5" s="1"/>
  <c r="G36" i="5"/>
  <c r="H36" i="5" s="1"/>
  <c r="G37" i="5"/>
  <c r="H37" i="5" s="1"/>
  <c r="G38" i="5"/>
  <c r="H38" i="5" s="1"/>
  <c r="G39" i="5"/>
  <c r="H39" i="5" s="1"/>
  <c r="G40" i="5"/>
  <c r="H40" i="5" s="1"/>
  <c r="G41" i="5"/>
  <c r="H41" i="5" s="1"/>
  <c r="G42" i="5"/>
  <c r="H42" i="5" s="1"/>
  <c r="G43" i="5"/>
  <c r="H43" i="5" s="1"/>
  <c r="G8" i="5"/>
  <c r="H8" i="5" s="1"/>
  <c r="G9" i="5"/>
  <c r="H9" i="5" s="1"/>
  <c r="G10" i="5"/>
  <c r="H10" i="5" s="1"/>
  <c r="G11" i="5"/>
  <c r="H11" i="5" s="1"/>
  <c r="G12" i="5"/>
  <c r="H12" i="5" s="1"/>
  <c r="G13" i="5"/>
  <c r="H13" i="5" s="1"/>
  <c r="G15" i="5"/>
  <c r="H15" i="5" s="1"/>
  <c r="G16" i="5"/>
  <c r="H16" i="5" s="1"/>
  <c r="G17" i="5"/>
  <c r="H17" i="5" s="1"/>
  <c r="G18" i="5"/>
  <c r="H18" i="5" s="1"/>
  <c r="G19" i="5"/>
  <c r="H19" i="5" s="1"/>
  <c r="G20" i="5"/>
  <c r="H20" i="5" s="1"/>
  <c r="G21" i="5"/>
  <c r="H21" i="5" s="1"/>
  <c r="G22" i="5"/>
  <c r="H22" i="5" s="1"/>
  <c r="G23" i="5"/>
  <c r="H23" i="5" s="1"/>
  <c r="G24" i="5"/>
  <c r="H24" i="5" s="1"/>
  <c r="G26" i="5"/>
  <c r="H26" i="5" s="1"/>
  <c r="M70" i="5"/>
  <c r="M61" i="5"/>
  <c r="P43" i="5" l="1"/>
  <c r="Q11" i="5"/>
  <c r="H7" i="5"/>
  <c r="P44" i="5"/>
  <c r="Q43" i="5" l="1"/>
  <c r="D33" i="5" l="1"/>
  <c r="D30" i="5"/>
  <c r="D24" i="5"/>
  <c r="D21" i="5"/>
  <c r="D17" i="5"/>
  <c r="D13" i="5"/>
  <c r="D10" i="5"/>
  <c r="M3" i="5" l="1"/>
  <c r="D6" i="5" l="1"/>
  <c r="A49" i="5"/>
  <c r="M87" i="5"/>
  <c r="D87" i="5"/>
  <c r="D79" i="5"/>
  <c r="M78" i="5"/>
  <c r="D70" i="5"/>
  <c r="D61" i="5"/>
  <c r="M88" i="5" l="1"/>
</calcChain>
</file>

<file path=xl/comments1.xml><?xml version="1.0" encoding="utf-8"?>
<comments xmlns="http://schemas.openxmlformats.org/spreadsheetml/2006/main">
  <authors>
    <author>Christensen, Mary</author>
  </authors>
  <commentList>
    <comment ref="A1" authorId="0" shapeId="0">
      <text>
        <r>
          <rPr>
            <b/>
            <sz val="9"/>
            <color indexed="81"/>
            <rFont val="Tahoma"/>
            <family val="2"/>
          </rPr>
          <t>Christensen, Mary:</t>
        </r>
        <r>
          <rPr>
            <sz val="9"/>
            <color indexed="81"/>
            <rFont val="Tahoma"/>
            <family val="2"/>
          </rPr>
          <t xml:space="preserve">
or Production?</t>
        </r>
      </text>
    </comment>
  </commentList>
</comments>
</file>

<file path=xl/sharedStrings.xml><?xml version="1.0" encoding="utf-8"?>
<sst xmlns="http://schemas.openxmlformats.org/spreadsheetml/2006/main" count="295" uniqueCount="249">
  <si>
    <t>Student</t>
  </si>
  <si>
    <t>Advisor</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</si>
  <si>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</si>
  <si>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</si>
  <si>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</si>
  <si>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</si>
  <si>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</si>
  <si>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</si>
  <si>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</si>
  <si>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</si>
  <si>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</si>
  <si>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</si>
  <si>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</si>
  <si>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</si>
  <si>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</si>
  <si>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</si>
  <si>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</si>
  <si>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</si>
  <si>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</si>
  <si>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</si>
  <si>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</si>
  <si>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</si>
  <si>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</si>
  <si>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Humanities/Arts Diversity (SGR 4)</t>
  </si>
  <si>
    <t>ENGL 101</t>
  </si>
  <si>
    <t>Composition I (SGR 1)</t>
  </si>
  <si>
    <t>ENGL 201</t>
  </si>
  <si>
    <t>Composition II (SGR 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</si>
  <si>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</si>
  <si>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</si>
  <si>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</si>
  <si>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</si>
  <si>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</si>
  <si>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</si>
  <si>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</si>
  <si>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Title</t>
  </si>
  <si>
    <t>Credits</t>
  </si>
  <si>
    <t>Student ID#</t>
  </si>
  <si>
    <t>Anticipated Graduation Term</t>
  </si>
  <si>
    <t xml:space="preserve">Today's Date </t>
  </si>
  <si>
    <t>GR</t>
  </si>
  <si>
    <r>
      <t xml:space="preserve">System General Education Requirements  </t>
    </r>
    <r>
      <rPr>
        <b/>
        <sz val="10"/>
        <color theme="1"/>
        <rFont val="Calibri"/>
        <family val="2"/>
        <scheme val="minor"/>
      </rPr>
      <t>(SGR) (30 credits, Complete First 2 Years)</t>
    </r>
  </si>
  <si>
    <t>First Year Fall Courses</t>
  </si>
  <si>
    <t>First Year Spring Courses</t>
  </si>
  <si>
    <t>Second Year Fall Courses</t>
  </si>
  <si>
    <t>Second Year Spring Courses</t>
  </si>
  <si>
    <t>Third Year Fall Course</t>
  </si>
  <si>
    <t>Third Year Spring Courses</t>
  </si>
  <si>
    <t>Fourth Year Fall Courses</t>
  </si>
  <si>
    <t>Fourth Year Spring Courses</t>
  </si>
  <si>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</si>
  <si>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</si>
  <si>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</si>
  <si>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</si>
  <si>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</si>
  <si>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</si>
  <si>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</si>
  <si>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</si>
  <si>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</si>
  <si>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</si>
  <si>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</si>
  <si>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</si>
  <si>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</si>
  <si>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</si>
  <si>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</si>
  <si>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</si>
  <si>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</si>
  <si>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MATH 102</t>
  </si>
  <si>
    <t>Current Issues in Animal Science</t>
  </si>
  <si>
    <t>F</t>
  </si>
  <si>
    <t>Introduction to Animal Science/Lab</t>
  </si>
  <si>
    <t>AS 241/241L</t>
  </si>
  <si>
    <t>Animal Science Courses</t>
  </si>
  <si>
    <t>AS 332</t>
  </si>
  <si>
    <t>Livestock Breeding &amp; Genetics</t>
  </si>
  <si>
    <t>S</t>
  </si>
  <si>
    <t>Livestock Reproduction/Lab</t>
  </si>
  <si>
    <t>Science Requirements</t>
  </si>
  <si>
    <t>ACCT 210</t>
  </si>
  <si>
    <t>Principles of Accounting</t>
  </si>
  <si>
    <t>Class List on Course Options Reference</t>
  </si>
  <si>
    <t>Class List on Course Option Reference</t>
  </si>
  <si>
    <t>Group I Electives (11 credits)</t>
  </si>
  <si>
    <t>Major Courses</t>
  </si>
  <si>
    <t>College Algebra (SGR 5)</t>
  </si>
  <si>
    <t>AS 285/285L</t>
  </si>
  <si>
    <t>IGR #2</t>
  </si>
  <si>
    <t>Cultural Awareness &amp; Social Env Resp</t>
  </si>
  <si>
    <t>Business Courses Required</t>
  </si>
  <si>
    <t>CHEM 106/L OR CHEM 112/L</t>
  </si>
  <si>
    <t>CHEM 106: Prereq MATH 102</t>
  </si>
  <si>
    <t>General Electives</t>
  </si>
  <si>
    <t>Total Credits Completed</t>
  </si>
  <si>
    <t>TOTAL CREDITS Needed</t>
  </si>
  <si>
    <t>Prereq ENGL 101</t>
  </si>
  <si>
    <r>
      <rPr>
        <sz val="9"/>
        <color rgb="FFFF0000"/>
        <rFont val="Calibri"/>
        <family val="2"/>
      </rPr>
      <t>Prereq AS 101 or DS 130 and BIO 103 or 153</t>
    </r>
    <r>
      <rPr>
        <sz val="9"/>
        <rFont val="Calibri"/>
        <family val="2"/>
      </rPr>
      <t>; Spring ONLY</t>
    </r>
  </si>
  <si>
    <t>Prereq AS 101</t>
  </si>
  <si>
    <t>Estimated GPA</t>
  </si>
  <si>
    <r>
      <t xml:space="preserve">Prereq CHEM 120 or 108; </t>
    </r>
    <r>
      <rPr>
        <sz val="9"/>
        <rFont val="Calibri"/>
        <family val="2"/>
      </rPr>
      <t>Spring ONLY</t>
    </r>
  </si>
  <si>
    <t>a/a</t>
  </si>
  <si>
    <t>a/c</t>
  </si>
  <si>
    <t>b/c</t>
  </si>
  <si>
    <t>b</t>
  </si>
  <si>
    <t>class</t>
  </si>
  <si>
    <t>lab</t>
  </si>
  <si>
    <t>credits</t>
  </si>
  <si>
    <t>a/f</t>
  </si>
  <si>
    <t>b/f</t>
  </si>
  <si>
    <t>d/f</t>
  </si>
  <si>
    <t>a/b</t>
  </si>
  <si>
    <t>a/d</t>
  </si>
  <si>
    <t>b/a</t>
  </si>
  <si>
    <t>b/b</t>
  </si>
  <si>
    <t>c/a</t>
  </si>
  <si>
    <t>c/b</t>
  </si>
  <si>
    <t>c/c</t>
  </si>
  <si>
    <t>c/d</t>
  </si>
  <si>
    <t>d/a</t>
  </si>
  <si>
    <t>d/b</t>
  </si>
  <si>
    <t>d/c</t>
  </si>
  <si>
    <t>d/d</t>
  </si>
  <si>
    <t>f/a</t>
  </si>
  <si>
    <t>f/b</t>
  </si>
  <si>
    <t>f/c</t>
  </si>
  <si>
    <t>f/d</t>
  </si>
  <si>
    <t>f/f</t>
  </si>
  <si>
    <r>
      <rPr>
        <b/>
        <sz val="9"/>
        <color rgb="FFFF0000"/>
        <rFont val="Calibri"/>
        <family val="2"/>
      </rPr>
      <t>Prerequisites</t>
    </r>
    <r>
      <rPr>
        <b/>
        <sz val="9"/>
        <rFont val="Calibri"/>
        <family val="2"/>
      </rPr>
      <t>/Comments</t>
    </r>
  </si>
  <si>
    <t>Information Subject to Change.  This check sheet is not a contract.</t>
  </si>
  <si>
    <t>For all classes with graded labs enter the grade in the cell as: lecture grade/lab grade (example: A/B)</t>
  </si>
  <si>
    <t>a</t>
  </si>
  <si>
    <t>d</t>
  </si>
  <si>
    <t>AS 101/101L</t>
  </si>
  <si>
    <t>Course # and Title</t>
  </si>
  <si>
    <r>
      <rPr>
        <sz val="10"/>
        <color rgb="FFFF0000"/>
        <rFont val="Calibri"/>
        <family val="2"/>
        <scheme val="minor"/>
      </rPr>
      <t>Prerequsites</t>
    </r>
    <r>
      <rPr>
        <sz val="10"/>
        <rFont val="Calibri"/>
        <family val="2"/>
        <scheme val="minor"/>
      </rPr>
      <t>/Comments</t>
    </r>
  </si>
  <si>
    <r>
      <rPr>
        <sz val="10"/>
        <color rgb="FFFF0000"/>
        <rFont val="Calibri"/>
        <family val="2"/>
        <scheme val="minor"/>
      </rPr>
      <t>Prereq AS 241</t>
    </r>
    <r>
      <rPr>
        <sz val="10"/>
        <color theme="1"/>
        <rFont val="Calibri"/>
        <family val="2"/>
        <scheme val="minor"/>
      </rPr>
      <t>; Fall Only</t>
    </r>
  </si>
  <si>
    <t>AS 104/104L</t>
  </si>
  <si>
    <t>AS 105</t>
  </si>
  <si>
    <t>AS 106</t>
  </si>
  <si>
    <t>AS 213</t>
  </si>
  <si>
    <t>AGEC 364</t>
  </si>
  <si>
    <t>Introduction to Cooperatives</t>
  </si>
  <si>
    <t>AGEC 371</t>
  </si>
  <si>
    <t>Ag Business Management</t>
  </si>
  <si>
    <t>BADM 280</t>
  </si>
  <si>
    <t>Personal Finance</t>
  </si>
  <si>
    <t>Small Business Management</t>
  </si>
  <si>
    <t>BADM 350</t>
  </si>
  <si>
    <t>Legal Environment of Business</t>
  </si>
  <si>
    <t>BADM 474</t>
  </si>
  <si>
    <t>Personal Selling</t>
  </si>
  <si>
    <t>*Course does not have a prerequisite, however space is often limited</t>
  </si>
  <si>
    <r>
      <t xml:space="preserve">Prereq VET 223; </t>
    </r>
    <r>
      <rPr>
        <sz val="9"/>
        <rFont val="Calibri"/>
        <family val="2"/>
      </rPr>
      <t>Fall ONLY</t>
    </r>
  </si>
  <si>
    <t>VET 223/223L</t>
  </si>
  <si>
    <t xml:space="preserve">AS 475 Feedlot Operations &amp; Management  </t>
  </si>
  <si>
    <t>2016-2017 Undergraduate Catalog Requirements</t>
  </si>
  <si>
    <t>First Year Seminar</t>
  </si>
  <si>
    <t>ECON 201</t>
  </si>
  <si>
    <t>Principles of Microeconomics (SGR 3)</t>
  </si>
  <si>
    <t>ABS 203</t>
  </si>
  <si>
    <t>or  MATH 115 (5cr), 121-121L (5), 123 (4) based on placement</t>
  </si>
  <si>
    <t>Global Food Systems</t>
  </si>
  <si>
    <t>AS 389</t>
  </si>
  <si>
    <t>AS 219</t>
  </si>
  <si>
    <t>Prereq AS 219</t>
  </si>
  <si>
    <t>AS 319/319L</t>
  </si>
  <si>
    <t>AS 333/333L</t>
  </si>
  <si>
    <t>VET 403</t>
  </si>
  <si>
    <t>Animal Diseases and Their Control</t>
  </si>
  <si>
    <t>AS Capstone Courses (9 credits)</t>
  </si>
  <si>
    <t>AGEC 354</t>
  </si>
  <si>
    <t>Experiential Learning</t>
  </si>
  <si>
    <t>Humanities/Arts Diversity (SGR4)</t>
  </si>
  <si>
    <t>Global Food Systems (SGR 3)</t>
  </si>
  <si>
    <t>AS Capstone Course</t>
  </si>
  <si>
    <t>AS 450 Meat Product Safety and HACCP</t>
  </si>
  <si>
    <t>AS 476-476L Horse Production/Lab</t>
  </si>
  <si>
    <t xml:space="preserve">AS 474-474L Cow-Calf Management and Lab                </t>
  </si>
  <si>
    <r>
      <rPr>
        <sz val="10"/>
        <color rgb="FFFF0000"/>
        <rFont val="Calibri"/>
        <family val="2"/>
        <scheme val="minor"/>
      </rPr>
      <t>Prereq AS 241</t>
    </r>
    <r>
      <rPr>
        <sz val="10"/>
        <color theme="1"/>
        <rFont val="Calibri"/>
        <family val="2"/>
        <scheme val="minor"/>
      </rPr>
      <t>; Fall Only, Even Years</t>
    </r>
  </si>
  <si>
    <t>AS 445-445L Value Added Meat Products &amp; Lab</t>
  </si>
  <si>
    <r>
      <rPr>
        <sz val="10"/>
        <color rgb="FFFF0000"/>
        <rFont val="Calibri"/>
        <family val="2"/>
        <scheme val="minor"/>
      </rPr>
      <t>Prereq AS 319, AS 332 and AS 333</t>
    </r>
    <r>
      <rPr>
        <sz val="10"/>
        <color theme="1"/>
        <rFont val="Calibri"/>
        <family val="2"/>
        <scheme val="minor"/>
      </rPr>
      <t>;  Fall or Spring semester</t>
    </r>
  </si>
  <si>
    <r>
      <rPr>
        <sz val="10"/>
        <color rgb="FFFF0000"/>
        <rFont val="Calibri"/>
        <family val="2"/>
        <scheme val="minor"/>
      </rPr>
      <t>Prereq AS 319</t>
    </r>
    <r>
      <rPr>
        <sz val="10"/>
        <color theme="1"/>
        <rFont val="Calibri"/>
        <family val="2"/>
        <scheme val="minor"/>
      </rPr>
      <t>; Spring Only</t>
    </r>
  </si>
  <si>
    <r>
      <rPr>
        <sz val="10"/>
        <color rgb="FFFF0000"/>
        <rFont val="Calibri"/>
        <family val="2"/>
        <scheme val="minor"/>
      </rPr>
      <t>Prereq AS 319 or AS 220 and AS 333 or AS 420,  and AS 332</t>
    </r>
    <r>
      <rPr>
        <sz val="10"/>
        <color theme="1"/>
        <rFont val="Calibri"/>
        <family val="2"/>
        <scheme val="minor"/>
      </rPr>
      <t>; Spring Only</t>
    </r>
  </si>
  <si>
    <r>
      <rPr>
        <sz val="10"/>
        <color rgb="FFFF0000"/>
        <rFont val="Calibri"/>
        <family val="2"/>
        <scheme val="minor"/>
      </rPr>
      <t>Prereq AS 319, AS 332 and AS 333</t>
    </r>
    <r>
      <rPr>
        <sz val="10"/>
        <color theme="1"/>
        <rFont val="Calibri"/>
        <family val="2"/>
        <scheme val="minor"/>
      </rPr>
      <t>; Fall Only</t>
    </r>
  </si>
  <si>
    <r>
      <rPr>
        <sz val="10"/>
        <color rgb="FFFF0000"/>
        <rFont val="Calibri"/>
        <family val="2"/>
        <scheme val="minor"/>
      </rPr>
      <t>Prereq AS 319, AS 332 and AS 333</t>
    </r>
    <r>
      <rPr>
        <sz val="10"/>
        <color theme="1"/>
        <rFont val="Calibri"/>
        <family val="2"/>
        <scheme val="minor"/>
      </rPr>
      <t>;  Spring Only</t>
    </r>
  </si>
  <si>
    <t>Experiential Learning Course Options</t>
  </si>
  <si>
    <t>AS 400 Judging Teams</t>
  </si>
  <si>
    <t>ABS 482 International Experience</t>
  </si>
  <si>
    <t>AS 322 Advanced Livestock Evaluation</t>
  </si>
  <si>
    <t xml:space="preserve"> 1-2</t>
  </si>
  <si>
    <t xml:space="preserve"> 2-4</t>
  </si>
  <si>
    <r>
      <t xml:space="preserve">ABS 203 recommended.  </t>
    </r>
    <r>
      <rPr>
        <sz val="10"/>
        <rFont val="Calibri"/>
        <family val="2"/>
        <scheme val="minor"/>
      </rPr>
      <t>Sections available vary, may include China, Australia, New Zealand, Argentina, Vietnam/Cambodia</t>
    </r>
  </si>
  <si>
    <t>Sections: 1 = Meats (fall), 2 = Livestock (fall), 3 = Wool (spring)</t>
  </si>
  <si>
    <t>AS 477 - 477L Sheep &amp; Wool Production &amp; Lab</t>
  </si>
  <si>
    <t>AS 478-478L Swine Production and Lab</t>
  </si>
  <si>
    <t>AS 491 Independent Study</t>
  </si>
  <si>
    <t xml:space="preserve">Instructor Consent </t>
  </si>
  <si>
    <t xml:space="preserve"> 1-3</t>
  </si>
  <si>
    <t>AS 494 Internship</t>
  </si>
  <si>
    <t xml:space="preserve">AS 101 or AS 104 and Instructor Consent </t>
  </si>
  <si>
    <t xml:space="preserve"> 1-12</t>
  </si>
  <si>
    <t>AS 498 Undergraduate Research/Scholarship</t>
  </si>
  <si>
    <r>
      <rPr>
        <b/>
        <sz val="10"/>
        <color rgb="FFFF0000"/>
        <rFont val="Calibri"/>
        <family val="2"/>
        <scheme val="minor"/>
      </rPr>
      <t>Prerequisites</t>
    </r>
    <r>
      <rPr>
        <b/>
        <sz val="10"/>
        <rFont val="Calibri"/>
        <family val="2"/>
        <scheme val="minor"/>
      </rPr>
      <t>/Comments</t>
    </r>
  </si>
  <si>
    <t>Introduction to Horse Management*; Fall only</t>
  </si>
  <si>
    <t>Western Horsemanship*; Fall only</t>
  </si>
  <si>
    <t>English Horsemanship*; Fall only</t>
  </si>
  <si>
    <t>AS 202</t>
  </si>
  <si>
    <t>Basic Swine Science (on-line course)</t>
  </si>
  <si>
    <r>
      <t>Prereq AS101 or DS130;</t>
    </r>
    <r>
      <rPr>
        <sz val="9"/>
        <rFont val="Calibri"/>
        <family val="2"/>
      </rPr>
      <t xml:space="preserve"> Fall ONLY (start-2017)</t>
    </r>
  </si>
  <si>
    <t xml:space="preserve">See course list </t>
  </si>
  <si>
    <t>Spring ONLY</t>
  </si>
  <si>
    <t>Livestock Evaluation&amp; Marketing/Lab</t>
  </si>
  <si>
    <t>Anatomy &amp; Physiology of Livestock/Lab</t>
  </si>
  <si>
    <t>Agricultural Marketing and Prices</t>
  </si>
  <si>
    <t>General Electives/Electives for Minors</t>
  </si>
  <si>
    <t>General Electives/Electives for minors</t>
  </si>
  <si>
    <t>Prereq dependent on course -- see course list</t>
  </si>
  <si>
    <t>Prereq ECON 201 or 202</t>
  </si>
  <si>
    <t>AS Capstone Electives</t>
  </si>
  <si>
    <t>BADM 334</t>
  </si>
  <si>
    <t>DS 130/130L</t>
  </si>
  <si>
    <t xml:space="preserve">Introduction to Dairy Science and Lab </t>
  </si>
  <si>
    <t>PS 103/103L</t>
  </si>
  <si>
    <t>Crop Production and Lab</t>
  </si>
  <si>
    <t>RANG 205/205L</t>
  </si>
  <si>
    <t>Introduction to Animal Science and Lab</t>
  </si>
  <si>
    <t>Introduction to Meat Science and Lab*</t>
  </si>
  <si>
    <t xml:space="preserve">Introduction to Range Management and Lab, Spring only </t>
  </si>
  <si>
    <t>Equine Health &amp; Diseases; Spring only</t>
  </si>
  <si>
    <t>Bachelor of Science in Animal Science - Industry Specialization (Fall 2016)</t>
  </si>
  <si>
    <r>
      <t xml:space="preserve">Cultural Awareness/Responsibility </t>
    </r>
    <r>
      <rPr>
        <sz val="10"/>
        <rFont val="Calibri"/>
        <family val="2"/>
      </rPr>
      <t>(Must have a different prefix than SGR 3, 4 and 6)</t>
    </r>
  </si>
  <si>
    <t>Principles of Animal Nutrition</t>
  </si>
  <si>
    <t>Introduction to Meat Science/Lab</t>
  </si>
  <si>
    <t>Livestock Feeds &amp; Feeding/Lab</t>
  </si>
  <si>
    <t>Select from: AS 445/L, 450, 474/L, 475, 476/L, 477/L, 478/L</t>
  </si>
  <si>
    <t>CHEM 108/L OR CHEM 326/L</t>
  </si>
  <si>
    <t>Organic &amp; Biochemistry/Lab OR Organic Chemistry/Lab</t>
  </si>
  <si>
    <t>Experiential Learning Requirement</t>
  </si>
  <si>
    <t>Select one: ABS 482, AS 322, AS 400, AS 491, AS 494, or AS 498</t>
  </si>
  <si>
    <t>Chemistry Survey/Lab OR General Chemistry I/Lab</t>
  </si>
  <si>
    <t xml:space="preserve">CHEM 108: Prereq CHEM 106 or 112                          CHEM 326: Prereq CHEM 114 </t>
  </si>
  <si>
    <r>
      <t xml:space="preserve">AS 201 Intro to Livestock Judging and AS 285 Livestock Eval and Marketing, </t>
    </r>
    <r>
      <rPr>
        <sz val="10"/>
        <rFont val="Calibri"/>
        <family val="2"/>
        <scheme val="minor"/>
      </rPr>
      <t xml:space="preserve">Spring only </t>
    </r>
  </si>
  <si>
    <t>BIOL 103/L or 153/L</t>
  </si>
  <si>
    <t xml:space="preserve">College of Agriculture and Biological Sciences Requirements </t>
  </si>
  <si>
    <t>Biology Survey I/Lab or General Biology I/Lab (4 cr) (SGR 6)</t>
  </si>
  <si>
    <t>Biology Survey II/Lab or General Biology II/Lab (4cr) (SGR 6)</t>
  </si>
  <si>
    <t xml:space="preserve">AS 109 </t>
  </si>
  <si>
    <t>Vet 109 allowed if change specializations</t>
  </si>
  <si>
    <t>BIOL101/L or 151/L</t>
  </si>
  <si>
    <t>Prereq BIOL 101 or 151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</si>
</sst>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4"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10"/>
      <name val="Calibri"/>
      <family val="2"/>
    </font>
    <font>
      <b/>
      <u/>
      <sz val="9"/>
      <name val="Calibri"/>
      <family val="2"/>
    </font>
    <font>
      <b/>
      <sz val="9"/>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b/>
      <sz val="10"/>
      <color theme="1"/>
      <name val="Calibri"/>
      <family val="2"/>
      <scheme val="minor"/>
    </font>
    <font>
      <sz val="9"/>
      <color theme="1"/>
      <name val="Calibri"/>
      <family val="2"/>
      <scheme val="minor"/>
    </font>
    <font>
      <u/>
      <sz val="9"/>
      <name val="Calibri"/>
      <family val="2"/>
    </font>
    <font>
      <sz val="9"/>
      <color rgb="FF000000"/>
      <name val="Calibri"/>
      <family val="2"/>
    </font>
    <font>
      <sz val="9"/>
      <color theme="1"/>
      <name val="Calibri"/>
      <family val="2"/>
    </font>
    <font>
      <u/>
      <sz val="9"/>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9"/>
      <color rgb="FFFF0000"/>
      <name val="Calibri"/>
      <family val="2"/>
    </font>
    <font>
      <sz val="9"/>
      <color rgb="FFFF0000"/>
      <name val="Calibri"/>
      <family val="2"/>
      <scheme val="minor"/>
    </font>
    <font>
      <b/>
      <sz val="14"/>
      <color theme="1"/>
      <name val="Calibri"/>
      <family val="2"/>
      <scheme val="minor"/>
    </font>
    <font>
      <b/>
      <sz val="14"/>
      <color rgb="FF000000"/>
      <name val="Calibri"/>
      <family val="2"/>
      <scheme val="minor"/>
    </font>
    <font>
      <sz val="10"/>
      <color theme="1"/>
      <name val="Calibri"/>
      <family val="2"/>
      <scheme val="minor"/>
    </font>
    <font>
      <sz val="10"/>
      <color rgb="FFFF0000"/>
      <name val="Calibri"/>
      <family val="2"/>
      <scheme val="minor"/>
    </font>
    <font>
      <b/>
      <sz val="10"/>
      <color rgb="FFFF0000"/>
      <name val="Calibri"/>
      <family val="2"/>
      <scheme val="minor"/>
    </font>
    <font>
      <sz val="12"/>
      <color theme="1"/>
      <name val="Calibri"/>
      <family val="2"/>
      <scheme val="minor"/>
    </font>
    <font>
      <b/>
      <u/>
      <sz val="9"/>
      <color theme="1"/>
      <name val="Calibri"/>
      <family val="2"/>
      <scheme val="minor"/>
    </font>
    <font>
      <sz val="9"/>
      <color indexed="81"/>
      <name val="Tahoma"/>
      <family val="2"/>
    </font>
    <font>
      <b/>
      <sz val="9"/>
      <color indexed="81"/>
      <name val="Tahoma"/>
      <family val="2"/>
    </font>
  </fonts>
  <fills count="17">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rgb="FF000000"/>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double">
        <color indexed="64"/>
      </top>
      <bottom style="thin">
        <color indexed="64"/>
      </bottom>
      <diagonal/>
    </border>
    <border>
      <left style="hair">
        <color indexed="64"/>
      </left>
      <right/>
      <top style="hair">
        <color indexed="64"/>
      </top>
      <bottom style="hair">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280">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9" fillId="0" borderId="0" xfId="2" applyFont="1" applyFill="1" applyBorder="1" applyAlignment="1">
      <alignment horizontal="center"/>
    </xf>
    <xf numFmtId="0" fontId="9" fillId="0" borderId="3" xfId="2" applyFont="1" applyFill="1" applyBorder="1"/>
    <xf numFmtId="0" fontId="6" fillId="0" borderId="3" xfId="2" applyFont="1" applyFill="1" applyBorder="1"/>
    <xf numFmtId="0" fontId="10" fillId="0" borderId="0" xfId="2" applyFont="1" applyFill="1" applyBorder="1" applyAlignment="1">
      <alignment horizontal="center"/>
    </xf>
    <xf numFmtId="0" fontId="6" fillId="0" borderId="3" xfId="2" applyFont="1" applyFill="1" applyBorder="1" applyAlignment="1">
      <alignment horizontal="center"/>
    </xf>
    <xf numFmtId="0" fontId="6" fillId="0" borderId="3" xfId="0" applyFont="1" applyFill="1" applyBorder="1"/>
    <xf numFmtId="0" fontId="6" fillId="0" borderId="4" xfId="2" applyFont="1" applyFill="1" applyBorder="1" applyAlignment="1">
      <alignment horizontal="center"/>
    </xf>
    <xf numFmtId="0" fontId="6" fillId="0" borderId="10" xfId="2" applyFont="1" applyFill="1" applyBorder="1" applyAlignment="1">
      <alignment horizontal="center"/>
    </xf>
    <xf numFmtId="0" fontId="6" fillId="0" borderId="12" xfId="2" applyFont="1" applyFill="1" applyBorder="1" applyAlignment="1">
      <alignment horizontal="center"/>
    </xf>
    <xf numFmtId="0" fontId="6" fillId="0" borderId="13" xfId="2" applyFont="1" applyFill="1" applyBorder="1" applyAlignment="1">
      <alignment horizontal="center"/>
    </xf>
    <xf numFmtId="0" fontId="6" fillId="0" borderId="3" xfId="2" applyFont="1" applyFill="1" applyBorder="1" applyAlignment="1">
      <alignment horizontal="left"/>
    </xf>
    <xf numFmtId="0" fontId="6" fillId="0" borderId="3" xfId="2" quotePrefix="1" applyFont="1" applyFill="1" applyBorder="1" applyAlignment="1">
      <alignment horizontal="left"/>
    </xf>
    <xf numFmtId="0" fontId="6" fillId="0" borderId="13" xfId="2" applyFont="1" applyFill="1" applyBorder="1" applyAlignment="1">
      <alignment horizontal="left"/>
    </xf>
    <xf numFmtId="0" fontId="11" fillId="0" borderId="0" xfId="2" applyFont="1" applyFill="1" applyBorder="1" applyAlignment="1">
      <alignment horizontal="center"/>
    </xf>
    <xf numFmtId="0" fontId="6" fillId="0" borderId="6" xfId="2" applyFont="1" applyFill="1" applyBorder="1" applyAlignment="1">
      <alignment horizontal="center"/>
    </xf>
    <xf numFmtId="0" fontId="6" fillId="0" borderId="11" xfId="2" applyFont="1" applyFill="1" applyBorder="1" applyAlignment="1">
      <alignment horizontal="center"/>
    </xf>
    <xf numFmtId="0" fontId="6" fillId="0" borderId="7" xfId="2" applyFont="1" applyFill="1" applyBorder="1" applyAlignment="1">
      <alignment horizontal="center"/>
    </xf>
    <xf numFmtId="0" fontId="6" fillId="2" borderId="0" xfId="2" applyFont="1" applyFill="1" applyBorder="1"/>
    <xf numFmtId="0" fontId="9" fillId="0" borderId="0" xfId="2" applyFont="1" applyFill="1" applyBorder="1" applyAlignment="1">
      <alignment horizontal="right"/>
    </xf>
    <xf numFmtId="0" fontId="6" fillId="3" borderId="0" xfId="2" applyFont="1" applyFill="1" applyBorder="1"/>
    <xf numFmtId="0" fontId="6" fillId="4" borderId="0" xfId="2" applyFont="1" applyFill="1" applyBorder="1"/>
    <xf numFmtId="0" fontId="6" fillId="4" borderId="0" xfId="2" applyFont="1" applyFill="1" applyBorder="1" applyAlignment="1"/>
    <xf numFmtId="0" fontId="6" fillId="5" borderId="0" xfId="2" applyFont="1" applyFill="1" applyBorder="1"/>
    <xf numFmtId="0" fontId="6" fillId="5" borderId="0" xfId="2" applyFont="1" applyFill="1" applyBorder="1" applyAlignment="1"/>
    <xf numFmtId="0" fontId="4" fillId="0" borderId="0" xfId="2" applyFont="1" applyFill="1" applyBorder="1" applyAlignment="1"/>
    <xf numFmtId="0" fontId="9"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12" fillId="0" borderId="0" xfId="0" applyFont="1" applyFill="1" applyBorder="1" applyAlignment="1">
      <alignment horizontal="center"/>
    </xf>
    <xf numFmtId="0" fontId="8" fillId="0" borderId="0" xfId="0" applyFont="1" applyFill="1" applyBorder="1" applyAlignment="1">
      <alignment horizontal="center"/>
    </xf>
    <xf numFmtId="0" fontId="13" fillId="0" borderId="8" xfId="0" quotePrefix="1" applyFont="1" applyFill="1" applyBorder="1" applyAlignment="1">
      <alignment horizontal="center"/>
    </xf>
    <xf numFmtId="0" fontId="13" fillId="0" borderId="8" xfId="0" applyFont="1" applyFill="1" applyBorder="1" applyAlignment="1">
      <alignment horizontal="center"/>
    </xf>
    <xf numFmtId="0" fontId="6" fillId="0" borderId="0" xfId="1" applyFont="1" applyFill="1" applyBorder="1"/>
    <xf numFmtId="0" fontId="6" fillId="0" borderId="0" xfId="1" applyFont="1" applyFill="1" applyBorder="1" applyAlignment="1">
      <alignment horizontal="center"/>
    </xf>
    <xf numFmtId="0" fontId="6" fillId="0" borderId="3" xfId="0" applyFont="1" applyFill="1" applyBorder="1" applyAlignment="1">
      <alignment horizontal="left"/>
    </xf>
    <xf numFmtId="0" fontId="6" fillId="0" borderId="3" xfId="0" applyFont="1" applyFill="1" applyBorder="1" applyAlignment="1">
      <alignment horizontal="center"/>
    </xf>
    <xf numFmtId="0" fontId="6" fillId="3" borderId="3" xfId="1" applyFont="1" applyFill="1" applyBorder="1"/>
    <xf numFmtId="0" fontId="6" fillId="6" borderId="3" xfId="1" applyFont="1" applyFill="1" applyBorder="1"/>
    <xf numFmtId="0" fontId="18" fillId="0" borderId="0" xfId="2" applyFont="1" applyAlignment="1">
      <alignment horizontal="center"/>
    </xf>
    <xf numFmtId="0" fontId="19" fillId="0" borderId="1" xfId="2" applyFont="1" applyBorder="1"/>
    <xf numFmtId="0" fontId="19" fillId="0" borderId="1" xfId="2" applyFont="1" applyBorder="1" applyAlignment="1">
      <alignment horizontal="center"/>
    </xf>
    <xf numFmtId="0" fontId="20" fillId="0" borderId="0" xfId="2" applyFont="1" applyBorder="1" applyAlignment="1">
      <alignment horizontal="right"/>
    </xf>
    <xf numFmtId="0" fontId="7" fillId="0" borderId="0" xfId="2" applyFont="1" applyAlignment="1">
      <alignment horizontal="right" wrapText="1"/>
    </xf>
    <xf numFmtId="0" fontId="21" fillId="0" borderId="0" xfId="2" applyFont="1" applyFill="1" applyAlignment="1">
      <alignment horizontal="left"/>
    </xf>
    <xf numFmtId="0" fontId="21" fillId="0" borderId="0" xfId="2" applyFont="1" applyFill="1"/>
    <xf numFmtId="2" fontId="17" fillId="0" borderId="2" xfId="2" applyNumberFormat="1" applyFont="1" applyBorder="1" applyAlignment="1">
      <alignment horizontal="center"/>
    </xf>
    <xf numFmtId="0" fontId="19" fillId="0" borderId="0" xfId="2" applyFont="1" applyBorder="1" applyAlignment="1">
      <alignment horizontal="right"/>
    </xf>
    <xf numFmtId="0" fontId="23" fillId="0" borderId="0" xfId="0" applyFont="1"/>
    <xf numFmtId="0" fontId="6" fillId="0" borderId="16" xfId="2" applyFont="1" applyFill="1" applyBorder="1" applyAlignment="1">
      <alignment horizontal="left"/>
    </xf>
    <xf numFmtId="0" fontId="9" fillId="0" borderId="3" xfId="2" applyFont="1" applyFill="1" applyBorder="1" applyAlignment="1">
      <alignment horizontal="center"/>
    </xf>
    <xf numFmtId="0" fontId="24" fillId="0" borderId="3" xfId="0" applyFont="1" applyBorder="1"/>
    <xf numFmtId="0" fontId="26" fillId="2" borderId="0" xfId="2" applyFont="1" applyFill="1" applyBorder="1" applyAlignment="1">
      <alignment horizontal="left" readingOrder="1"/>
    </xf>
    <xf numFmtId="0" fontId="25" fillId="0" borderId="0" xfId="2" applyFont="1" applyFill="1" applyBorder="1"/>
    <xf numFmtId="0" fontId="26" fillId="0" borderId="0" xfId="2" applyFont="1" applyFill="1" applyBorder="1" applyAlignment="1">
      <alignment horizontal="left" readingOrder="1"/>
    </xf>
    <xf numFmtId="0" fontId="26" fillId="0" borderId="0" xfId="2" applyFont="1" applyFill="1" applyBorder="1" applyAlignment="1">
      <alignment horizontal="center"/>
    </xf>
    <xf numFmtId="0" fontId="7" fillId="0" borderId="3" xfId="2" applyFont="1" applyFill="1" applyBorder="1"/>
    <xf numFmtId="0" fontId="8" fillId="0" borderId="0" xfId="2" applyFont="1" applyFill="1" applyBorder="1" applyAlignment="1">
      <alignment horizontal="center"/>
    </xf>
    <xf numFmtId="0" fontId="8" fillId="0" borderId="0" xfId="2" applyFont="1" applyFill="1" applyBorder="1"/>
    <xf numFmtId="0" fontId="6" fillId="10" borderId="3" xfId="1" applyFont="1" applyFill="1" applyBorder="1"/>
    <xf numFmtId="0" fontId="6" fillId="10" borderId="0" xfId="2" applyFont="1" applyFill="1" applyBorder="1"/>
    <xf numFmtId="0" fontId="6" fillId="10" borderId="0" xfId="2" applyFont="1" applyFill="1" applyBorder="1" applyAlignment="1"/>
    <xf numFmtId="0" fontId="6" fillId="2" borderId="3" xfId="0" applyFont="1" applyFill="1" applyBorder="1"/>
    <xf numFmtId="0" fontId="6" fillId="7" borderId="3" xfId="0" applyFont="1" applyFill="1" applyBorder="1"/>
    <xf numFmtId="0" fontId="6" fillId="7" borderId="3" xfId="0" applyFont="1" applyFill="1" applyBorder="1" applyAlignment="1">
      <alignment horizontal="center"/>
    </xf>
    <xf numFmtId="0" fontId="6" fillId="8" borderId="3" xfId="0" applyFont="1" applyFill="1" applyBorder="1"/>
    <xf numFmtId="0" fontId="13" fillId="0" borderId="0" xfId="0" applyFont="1" applyFill="1" applyBorder="1" applyAlignment="1">
      <alignment horizontal="center"/>
    </xf>
    <xf numFmtId="0" fontId="6" fillId="0" borderId="0" xfId="1" applyFont="1" applyFill="1" applyBorder="1" applyAlignment="1">
      <alignment horizontal="left"/>
    </xf>
    <xf numFmtId="0" fontId="9" fillId="0" borderId="0" xfId="1" applyFont="1" applyFill="1" applyBorder="1" applyAlignment="1">
      <alignment horizontal="left"/>
    </xf>
    <xf numFmtId="0" fontId="6" fillId="10" borderId="3" xfId="1" applyFont="1" applyFill="1" applyBorder="1" applyAlignment="1">
      <alignment horizontal="left"/>
    </xf>
    <xf numFmtId="0" fontId="6" fillId="0" borderId="9" xfId="2" applyFont="1" applyFill="1" applyBorder="1" applyAlignment="1">
      <alignment horizontal="center"/>
    </xf>
    <xf numFmtId="0" fontId="7" fillId="0" borderId="0" xfId="0" applyFont="1" applyFill="1" applyBorder="1" applyAlignment="1"/>
    <xf numFmtId="0" fontId="7" fillId="0" borderId="8" xfId="0" applyFont="1" applyFill="1" applyBorder="1" applyAlignment="1">
      <alignment horizontal="left"/>
    </xf>
    <xf numFmtId="0" fontId="21" fillId="2" borderId="3" xfId="0" applyFont="1" applyFill="1" applyBorder="1"/>
    <xf numFmtId="0" fontId="21" fillId="2" borderId="3" xfId="0" applyFont="1" applyFill="1" applyBorder="1" applyAlignment="1">
      <alignment horizontal="center"/>
    </xf>
    <xf numFmtId="0" fontId="9" fillId="0" borderId="0" xfId="0" applyFont="1" applyFill="1" applyBorder="1" applyAlignment="1">
      <alignment horizontal="center"/>
    </xf>
    <xf numFmtId="0" fontId="6" fillId="2" borderId="3" xfId="0" applyFont="1" applyFill="1" applyBorder="1" applyAlignment="1">
      <alignment horizontal="center"/>
    </xf>
    <xf numFmtId="0" fontId="24" fillId="0" borderId="0" xfId="0" applyFont="1" applyAlignment="1">
      <alignment horizontal="center"/>
    </xf>
    <xf numFmtId="0" fontId="6" fillId="3" borderId="3" xfId="1" applyFont="1" applyFill="1" applyBorder="1" applyAlignment="1">
      <alignment horizontal="center"/>
    </xf>
    <xf numFmtId="0" fontId="9" fillId="0" borderId="0" xfId="1" applyFont="1" applyFill="1" applyBorder="1" applyAlignment="1">
      <alignment horizontal="center"/>
    </xf>
    <xf numFmtId="0" fontId="6" fillId="10" borderId="3" xfId="1" applyFont="1" applyFill="1" applyBorder="1" applyAlignment="1">
      <alignment horizontal="center"/>
    </xf>
    <xf numFmtId="0" fontId="6" fillId="6" borderId="3" xfId="1" applyFont="1" applyFill="1" applyBorder="1" applyAlignment="1">
      <alignment horizontal="center"/>
    </xf>
    <xf numFmtId="0" fontId="6" fillId="8" borderId="3" xfId="0" applyFont="1" applyFill="1" applyBorder="1" applyAlignment="1">
      <alignment horizontal="center"/>
    </xf>
    <xf numFmtId="0" fontId="24" fillId="0" borderId="3" xfId="0" applyFont="1" applyBorder="1" applyAlignment="1">
      <alignment horizontal="left"/>
    </xf>
    <xf numFmtId="0" fontId="6" fillId="0" borderId="0" xfId="2" quotePrefix="1" applyFont="1" applyFill="1" applyBorder="1" applyAlignment="1">
      <alignment horizontal="left"/>
    </xf>
    <xf numFmtId="0" fontId="7" fillId="0" borderId="0" xfId="0" applyFont="1" applyFill="1" applyBorder="1" applyAlignment="1">
      <alignment horizontal="left"/>
    </xf>
    <xf numFmtId="0" fontId="24" fillId="0" borderId="0" xfId="0" applyFont="1" applyAlignment="1">
      <alignment horizontal="left"/>
    </xf>
    <xf numFmtId="0" fontId="13" fillId="0" borderId="0" xfId="0" applyFont="1" applyFill="1" applyBorder="1" applyAlignment="1">
      <alignment horizontal="left"/>
    </xf>
    <xf numFmtId="0" fontId="7" fillId="0" borderId="0" xfId="0" applyFont="1" applyFill="1" applyBorder="1" applyAlignment="1">
      <alignment horizontal="left" wrapText="1"/>
    </xf>
    <xf numFmtId="0" fontId="6" fillId="6" borderId="3" xfId="1" applyFont="1" applyFill="1" applyBorder="1" applyAlignment="1">
      <alignment horizontal="left"/>
    </xf>
    <xf numFmtId="0" fontId="6" fillId="8" borderId="3" xfId="0" applyFont="1" applyFill="1" applyBorder="1" applyAlignment="1">
      <alignment horizontal="left"/>
    </xf>
    <xf numFmtId="0" fontId="27" fillId="0" borderId="3" xfId="2" applyFont="1" applyFill="1" applyBorder="1" applyAlignment="1">
      <alignment horizontal="center"/>
    </xf>
    <xf numFmtId="0" fontId="27" fillId="0" borderId="3" xfId="0" applyFont="1" applyFill="1" applyBorder="1"/>
    <xf numFmtId="0" fontId="27" fillId="0" borderId="3" xfId="0" applyFont="1" applyFill="1" applyBorder="1" applyAlignment="1">
      <alignment horizontal="left"/>
    </xf>
    <xf numFmtId="0" fontId="27" fillId="0" borderId="3" xfId="2" quotePrefix="1" applyFont="1" applyFill="1" applyBorder="1" applyAlignment="1">
      <alignment horizontal="left"/>
    </xf>
    <xf numFmtId="0" fontId="27" fillId="0" borderId="7" xfId="2" applyFont="1" applyFill="1" applyBorder="1" applyAlignment="1">
      <alignment horizontal="center"/>
    </xf>
    <xf numFmtId="0" fontId="28" fillId="0" borderId="0" xfId="0" applyFont="1" applyAlignment="1">
      <alignment horizontal="center"/>
    </xf>
    <xf numFmtId="0" fontId="13" fillId="0" borderId="0" xfId="1" applyFont="1" applyFill="1" applyBorder="1" applyAlignment="1">
      <alignment horizontal="center"/>
    </xf>
    <xf numFmtId="0" fontId="18" fillId="0" borderId="0" xfId="4" applyFont="1" applyAlignment="1">
      <alignment horizontal="right"/>
    </xf>
    <xf numFmtId="0" fontId="19" fillId="0" borderId="1" xfId="4" applyFont="1" applyBorder="1"/>
    <xf numFmtId="0" fontId="8" fillId="0" borderId="0" xfId="4" applyFont="1" applyFill="1" applyBorder="1" applyAlignment="1">
      <alignment horizontal="left"/>
    </xf>
    <xf numFmtId="0" fontId="10" fillId="0" borderId="0" xfId="4" applyFont="1" applyFill="1" applyBorder="1" applyAlignment="1">
      <alignment horizontal="center"/>
    </xf>
    <xf numFmtId="0" fontId="6" fillId="0" borderId="0" xfId="4" applyFont="1" applyFill="1" applyBorder="1" applyAlignment="1">
      <alignment horizontal="left"/>
    </xf>
    <xf numFmtId="0" fontId="6" fillId="0" borderId="0" xfId="4" applyFont="1" applyFill="1" applyBorder="1"/>
    <xf numFmtId="0" fontId="18"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19" fillId="0" borderId="0" xfId="4" applyFont="1" applyBorder="1" applyAlignment="1">
      <alignment horizontal="center"/>
    </xf>
    <xf numFmtId="0" fontId="8" fillId="0" borderId="0" xfId="4" applyFont="1" applyFill="1" applyBorder="1" applyAlignment="1">
      <alignment horizontal="center"/>
    </xf>
    <xf numFmtId="0" fontId="4" fillId="0" borderId="0" xfId="4" applyFont="1" applyFill="1" applyBorder="1" applyAlignment="1">
      <alignment horizontal="center"/>
    </xf>
    <xf numFmtId="0" fontId="7" fillId="0" borderId="17" xfId="0" applyFont="1" applyFill="1" applyBorder="1" applyAlignment="1">
      <alignment horizontal="left"/>
    </xf>
    <xf numFmtId="0" fontId="32" fillId="0" borderId="10" xfId="0" applyFont="1" applyBorder="1"/>
    <xf numFmtId="0" fontId="32"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11" borderId="22" xfId="3" applyFill="1" applyBorder="1" applyAlignment="1">
      <alignment vertical="top"/>
    </xf>
    <xf numFmtId="0" fontId="0" fillId="11" borderId="23" xfId="0" applyFill="1" applyBorder="1"/>
    <xf numFmtId="0" fontId="0" fillId="11" borderId="24" xfId="0" applyFill="1" applyBorder="1" applyAlignment="1">
      <alignment horizontal="center"/>
    </xf>
    <xf numFmtId="0" fontId="0" fillId="0" borderId="0" xfId="0" applyAlignment="1">
      <alignment horizontal="center"/>
    </xf>
    <xf numFmtId="0" fontId="6" fillId="8" borderId="6" xfId="0" applyFont="1" applyFill="1" applyBorder="1"/>
    <xf numFmtId="0" fontId="6" fillId="8" borderId="0" xfId="2" applyFont="1" applyFill="1" applyBorder="1" applyAlignment="1">
      <alignment horizontal="center"/>
    </xf>
    <xf numFmtId="0" fontId="6" fillId="8" borderId="3" xfId="2" applyFont="1" applyFill="1" applyBorder="1"/>
    <xf numFmtId="0" fontId="6" fillId="8" borderId="3" xfId="2" applyFont="1" applyFill="1" applyBorder="1" applyAlignment="1">
      <alignment horizontal="center"/>
    </xf>
    <xf numFmtId="0" fontId="6" fillId="8" borderId="6" xfId="0" applyFont="1" applyFill="1" applyBorder="1" applyAlignment="1">
      <alignment horizontal="center"/>
    </xf>
    <xf numFmtId="0" fontId="6" fillId="8" borderId="3" xfId="2" applyFont="1" applyFill="1" applyBorder="1" applyAlignment="1">
      <alignment horizontal="left"/>
    </xf>
    <xf numFmtId="0" fontId="6" fillId="8" borderId="3" xfId="2" applyNumberFormat="1" applyFont="1" applyFill="1" applyBorder="1" applyAlignment="1">
      <alignment horizontal="left"/>
    </xf>
    <xf numFmtId="0" fontId="6" fillId="9" borderId="3" xfId="2" applyFont="1" applyFill="1" applyBorder="1"/>
    <xf numFmtId="0" fontId="6" fillId="9" borderId="3" xfId="2" applyFont="1" applyFill="1" applyBorder="1" applyAlignment="1">
      <alignment horizontal="center"/>
    </xf>
    <xf numFmtId="0" fontId="24" fillId="9" borderId="5" xfId="0" applyFont="1" applyFill="1" applyBorder="1"/>
    <xf numFmtId="0" fontId="24" fillId="9" borderId="0" xfId="0" applyFont="1" applyFill="1" applyAlignment="1">
      <alignment horizontal="left"/>
    </xf>
    <xf numFmtId="0" fontId="9" fillId="9" borderId="5" xfId="2" applyFont="1" applyFill="1" applyBorder="1" applyAlignment="1">
      <alignment horizontal="left"/>
    </xf>
    <xf numFmtId="0" fontId="6" fillId="9" borderId="5" xfId="2" applyFont="1" applyFill="1" applyBorder="1" applyAlignment="1">
      <alignment horizontal="center"/>
    </xf>
    <xf numFmtId="0" fontId="6" fillId="9" borderId="3" xfId="2" applyFont="1" applyFill="1" applyBorder="1" applyAlignment="1">
      <alignment horizontal="left"/>
    </xf>
    <xf numFmtId="0" fontId="24" fillId="9" borderId="3" xfId="0" applyFont="1" applyFill="1" applyBorder="1"/>
    <xf numFmtId="0" fontId="24" fillId="9" borderId="3" xfId="0" applyFont="1" applyFill="1" applyBorder="1" applyAlignment="1">
      <alignment horizontal="left"/>
    </xf>
    <xf numFmtId="0" fontId="6" fillId="8" borderId="3" xfId="3" applyFont="1" applyFill="1" applyBorder="1" applyAlignment="1">
      <alignment horizontal="left"/>
    </xf>
    <xf numFmtId="0" fontId="6" fillId="13" borderId="3" xfId="2" applyFont="1" applyFill="1" applyBorder="1"/>
    <xf numFmtId="0" fontId="6" fillId="13" borderId="3" xfId="2" applyFont="1" applyFill="1" applyBorder="1" applyAlignment="1">
      <alignment horizontal="left"/>
    </xf>
    <xf numFmtId="0" fontId="6" fillId="13" borderId="3" xfId="2" applyFont="1" applyFill="1" applyBorder="1" applyAlignment="1">
      <alignment horizontal="center"/>
    </xf>
    <xf numFmtId="0" fontId="33" fillId="8" borderId="3" xfId="2" applyFont="1" applyFill="1" applyBorder="1" applyAlignment="1">
      <alignment horizontal="left"/>
    </xf>
    <xf numFmtId="0" fontId="33" fillId="8" borderId="3" xfId="0" applyFont="1" applyFill="1" applyBorder="1" applyAlignment="1">
      <alignment horizontal="left"/>
    </xf>
    <xf numFmtId="0" fontId="33" fillId="9" borderId="3" xfId="2" applyFont="1" applyFill="1" applyBorder="1" applyAlignment="1">
      <alignment horizontal="left"/>
    </xf>
    <xf numFmtId="0" fontId="33" fillId="8" borderId="3" xfId="2" applyFont="1" applyFill="1" applyBorder="1"/>
    <xf numFmtId="0" fontId="6" fillId="13" borderId="3" xfId="3" applyFont="1" applyFill="1" applyBorder="1" applyAlignment="1">
      <alignment horizontal="left"/>
    </xf>
    <xf numFmtId="0" fontId="27" fillId="8" borderId="3" xfId="2" applyFont="1" applyFill="1" applyBorder="1" applyAlignment="1">
      <alignment horizontal="center"/>
    </xf>
    <xf numFmtId="0" fontId="27" fillId="14" borderId="3" xfId="0" applyFont="1" applyFill="1" applyBorder="1"/>
    <xf numFmtId="0" fontId="27" fillId="14" borderId="3" xfId="0" applyFont="1" applyFill="1" applyBorder="1" applyAlignment="1">
      <alignment horizontal="left"/>
    </xf>
    <xf numFmtId="0" fontId="27" fillId="14" borderId="3" xfId="2" applyFont="1" applyFill="1" applyBorder="1" applyAlignment="1">
      <alignment horizontal="left"/>
    </xf>
    <xf numFmtId="0" fontId="27" fillId="14" borderId="3" xfId="2" applyFont="1" applyFill="1" applyBorder="1" applyAlignment="1">
      <alignment horizontal="center"/>
    </xf>
    <xf numFmtId="0" fontId="24" fillId="14" borderId="3" xfId="0" applyFont="1" applyFill="1" applyBorder="1"/>
    <xf numFmtId="0" fontId="24" fillId="14" borderId="0" xfId="0" applyFont="1" applyFill="1" applyAlignment="1">
      <alignment horizontal="left"/>
    </xf>
    <xf numFmtId="0" fontId="6" fillId="14" borderId="3" xfId="2" applyFont="1" applyFill="1" applyBorder="1" applyAlignment="1">
      <alignment horizontal="center"/>
    </xf>
    <xf numFmtId="0" fontId="6" fillId="8" borderId="3" xfId="2" quotePrefix="1" applyFont="1" applyFill="1" applyBorder="1" applyAlignment="1">
      <alignment horizontal="left"/>
    </xf>
    <xf numFmtId="0" fontId="6" fillId="8" borderId="3" xfId="0" applyFont="1" applyFill="1" applyBorder="1" applyAlignment="1">
      <alignment wrapText="1"/>
    </xf>
    <xf numFmtId="0" fontId="33" fillId="8" borderId="3" xfId="0" applyFont="1" applyFill="1" applyBorder="1"/>
    <xf numFmtId="0" fontId="6" fillId="8" borderId="3" xfId="0" applyFont="1" applyFill="1" applyBorder="1" applyAlignment="1">
      <alignment horizontal="left" wrapText="1"/>
    </xf>
    <xf numFmtId="0" fontId="33" fillId="8" borderId="3" xfId="0" applyFont="1" applyFill="1" applyBorder="1" applyAlignment="1">
      <alignment wrapText="1"/>
    </xf>
    <xf numFmtId="0" fontId="33" fillId="7" borderId="3" xfId="0" applyFont="1" applyFill="1" applyBorder="1"/>
    <xf numFmtId="0" fontId="6" fillId="9" borderId="3" xfId="0" applyFont="1" applyFill="1" applyBorder="1" applyAlignment="1">
      <alignment wrapText="1"/>
    </xf>
    <xf numFmtId="0" fontId="7" fillId="0" borderId="4" xfId="2" applyFont="1" applyFill="1" applyBorder="1"/>
    <xf numFmtId="0" fontId="9" fillId="0" borderId="8" xfId="2" applyFont="1" applyFill="1" applyBorder="1" applyAlignment="1">
      <alignment horizontal="center"/>
    </xf>
    <xf numFmtId="0" fontId="6" fillId="0" borderId="26" xfId="0" applyFont="1" applyFill="1" applyBorder="1" applyAlignment="1">
      <alignment horizontal="left"/>
    </xf>
    <xf numFmtId="0" fontId="6" fillId="0" borderId="17" xfId="0" applyFont="1" applyFill="1" applyBorder="1" applyAlignment="1">
      <alignment horizontal="left"/>
    </xf>
    <xf numFmtId="0" fontId="6" fillId="0" borderId="17" xfId="0" applyFont="1" applyFill="1" applyBorder="1" applyAlignment="1">
      <alignment horizontal="center"/>
    </xf>
    <xf numFmtId="0" fontId="7" fillId="0" borderId="4" xfId="0" applyFont="1" applyFill="1" applyBorder="1"/>
    <xf numFmtId="0" fontId="7" fillId="0" borderId="17" xfId="0" applyFont="1" applyFill="1" applyBorder="1"/>
    <xf numFmtId="0" fontId="13" fillId="0" borderId="17" xfId="0" applyFont="1" applyFill="1" applyBorder="1" applyAlignment="1">
      <alignment horizontal="center"/>
    </xf>
    <xf numFmtId="0" fontId="7" fillId="0" borderId="17" xfId="0" applyFont="1" applyFill="1" applyBorder="1" applyAlignment="1"/>
    <xf numFmtId="0" fontId="13" fillId="0" borderId="17" xfId="1" quotePrefix="1" applyFont="1" applyFill="1" applyBorder="1" applyAlignment="1">
      <alignment horizontal="center"/>
    </xf>
    <xf numFmtId="0" fontId="6" fillId="0" borderId="17" xfId="0" applyFont="1" applyFill="1" applyBorder="1"/>
    <xf numFmtId="0" fontId="21" fillId="2" borderId="0" xfId="0" applyFont="1" applyFill="1" applyBorder="1" applyAlignment="1">
      <alignment horizontal="center"/>
    </xf>
    <xf numFmtId="0" fontId="6" fillId="14" borderId="0" xfId="2" applyFont="1" applyFill="1" applyBorder="1" applyAlignment="1">
      <alignment horizontal="center"/>
    </xf>
    <xf numFmtId="0" fontId="6" fillId="9" borderId="0" xfId="2" applyFont="1" applyFill="1" applyBorder="1" applyAlignment="1">
      <alignment horizontal="center"/>
    </xf>
    <xf numFmtId="0" fontId="27" fillId="8" borderId="0" xfId="2" applyFont="1" applyFill="1" applyBorder="1" applyAlignment="1">
      <alignment horizontal="center"/>
    </xf>
    <xf numFmtId="0" fontId="27" fillId="14" borderId="0" xfId="2" applyFont="1" applyFill="1" applyBorder="1" applyAlignment="1">
      <alignment horizontal="center"/>
    </xf>
    <xf numFmtId="0" fontId="27" fillId="0" borderId="9" xfId="2" applyFont="1" applyFill="1" applyBorder="1" applyAlignment="1">
      <alignment horizontal="center"/>
    </xf>
    <xf numFmtId="0" fontId="27" fillId="0" borderId="0" xfId="2" applyFont="1" applyFill="1" applyBorder="1" applyAlignment="1">
      <alignment horizontal="center"/>
    </xf>
    <xf numFmtId="0" fontId="6" fillId="13" borderId="0" xfId="2" applyFont="1" applyFill="1" applyBorder="1" applyAlignment="1">
      <alignment horizontal="center"/>
    </xf>
    <xf numFmtId="0" fontId="6" fillId="15" borderId="3" xfId="2" applyFont="1" applyFill="1" applyBorder="1"/>
    <xf numFmtId="0" fontId="6" fillId="15" borderId="3" xfId="2" applyFont="1" applyFill="1" applyBorder="1" applyAlignment="1">
      <alignment horizontal="center"/>
    </xf>
    <xf numFmtId="0" fontId="12" fillId="0" borderId="0" xfId="1" applyFont="1" applyFill="1" applyBorder="1" applyAlignment="1">
      <alignment horizontal="center"/>
    </xf>
    <xf numFmtId="0" fontId="34" fillId="2" borderId="3" xfId="0" applyFont="1" applyFill="1" applyBorder="1"/>
    <xf numFmtId="0" fontId="6" fillId="2" borderId="3" xfId="0" applyFont="1" applyFill="1" applyBorder="1" applyAlignment="1">
      <alignment wrapText="1"/>
    </xf>
    <xf numFmtId="0" fontId="6" fillId="9" borderId="3" xfId="0" applyFont="1" applyFill="1" applyBorder="1" applyAlignment="1">
      <alignment horizontal="center" wrapText="1"/>
    </xf>
    <xf numFmtId="0" fontId="33" fillId="7" borderId="3" xfId="0" applyFont="1" applyFill="1" applyBorder="1" applyAlignment="1">
      <alignment wrapText="1"/>
    </xf>
    <xf numFmtId="0" fontId="6" fillId="8" borderId="3" xfId="0" applyFont="1" applyFill="1" applyBorder="1" applyAlignment="1">
      <alignment horizontal="center" wrapText="1"/>
    </xf>
    <xf numFmtId="0" fontId="33" fillId="9" borderId="3" xfId="0" applyFont="1" applyFill="1" applyBorder="1" applyAlignment="1">
      <alignment wrapText="1"/>
    </xf>
    <xf numFmtId="0" fontId="0" fillId="0" borderId="0" xfId="0" applyFont="1" applyFill="1" applyBorder="1"/>
    <xf numFmtId="0" fontId="0" fillId="0" borderId="14" xfId="0" applyFont="1" applyFill="1" applyBorder="1" applyAlignment="1">
      <alignment horizontal="center"/>
    </xf>
    <xf numFmtId="0" fontId="37" fillId="0" borderId="0" xfId="0" applyFont="1" applyFill="1" applyBorder="1"/>
    <xf numFmtId="0" fontId="37" fillId="0" borderId="18" xfId="0" applyFont="1" applyFill="1" applyBorder="1" applyAlignment="1">
      <alignment horizontal="center"/>
    </xf>
    <xf numFmtId="0" fontId="19" fillId="0" borderId="18" xfId="4" applyFont="1" applyFill="1" applyBorder="1" applyAlignment="1">
      <alignment horizontal="center"/>
    </xf>
    <xf numFmtId="0" fontId="37" fillId="0" borderId="10" xfId="0" applyFont="1" applyBorder="1" applyAlignment="1">
      <alignment vertical="center" wrapText="1"/>
    </xf>
    <xf numFmtId="0" fontId="37" fillId="0" borderId="10" xfId="0" applyFont="1" applyFill="1" applyBorder="1"/>
    <xf numFmtId="0" fontId="20" fillId="0" borderId="14" xfId="4" applyFont="1" applyFill="1" applyBorder="1" applyAlignment="1">
      <alignment horizontal="center"/>
    </xf>
    <xf numFmtId="0" fontId="38" fillId="0" borderId="10" xfId="0" applyFont="1" applyFill="1" applyBorder="1"/>
    <xf numFmtId="0" fontId="40" fillId="0" borderId="0" xfId="0" applyFont="1" applyFill="1" applyBorder="1"/>
    <xf numFmtId="0" fontId="37" fillId="0" borderId="10" xfId="0" applyFont="1" applyFill="1" applyBorder="1" applyAlignment="1">
      <alignment vertical="center" wrapText="1"/>
    </xf>
    <xf numFmtId="0" fontId="38" fillId="0" borderId="10" xfId="0" applyFont="1" applyBorder="1" applyAlignment="1">
      <alignment vertical="center" wrapText="1"/>
    </xf>
    <xf numFmtId="0" fontId="37" fillId="0" borderId="0" xfId="0" applyFont="1" applyBorder="1" applyAlignment="1">
      <alignment vertical="center" wrapText="1"/>
    </xf>
    <xf numFmtId="0" fontId="0" fillId="0" borderId="10" xfId="0" applyFill="1" applyBorder="1"/>
    <xf numFmtId="0" fontId="4" fillId="0" borderId="0" xfId="2" applyFont="1" applyFill="1" applyBorder="1" applyAlignment="1">
      <alignment horizontal="center"/>
    </xf>
    <xf numFmtId="0" fontId="17" fillId="0" borderId="0" xfId="0" applyFont="1" applyAlignment="1">
      <alignment horizontal="center"/>
    </xf>
    <xf numFmtId="0" fontId="6" fillId="8" borderId="3" xfId="4" applyFont="1" applyFill="1" applyBorder="1" applyAlignment="1">
      <alignment horizontal="left"/>
    </xf>
    <xf numFmtId="0" fontId="9" fillId="8" borderId="3" xfId="4" applyFont="1" applyFill="1" applyBorder="1" applyAlignment="1">
      <alignment horizontal="left"/>
    </xf>
    <xf numFmtId="0" fontId="6" fillId="8" borderId="3" xfId="4" applyFont="1" applyFill="1" applyBorder="1" applyAlignment="1">
      <alignment horizontal="center"/>
    </xf>
    <xf numFmtId="0" fontId="24" fillId="8" borderId="3" xfId="0" applyFont="1" applyFill="1" applyBorder="1"/>
    <xf numFmtId="0" fontId="24" fillId="8" borderId="3" xfId="0" applyFont="1" applyFill="1" applyBorder="1" applyAlignment="1">
      <alignment horizontal="left"/>
    </xf>
    <xf numFmtId="0" fontId="6" fillId="16" borderId="0" xfId="2" applyFont="1" applyFill="1" applyBorder="1"/>
    <xf numFmtId="0" fontId="6" fillId="15" borderId="3" xfId="0" applyFont="1" applyFill="1" applyBorder="1"/>
    <xf numFmtId="0" fontId="6" fillId="15" borderId="3" xfId="0" applyFont="1" applyFill="1" applyBorder="1" applyAlignment="1">
      <alignment horizontal="center"/>
    </xf>
    <xf numFmtId="0" fontId="6" fillId="15" borderId="3" xfId="3" applyFont="1" applyFill="1" applyBorder="1" applyAlignment="1">
      <alignment horizontal="left"/>
    </xf>
    <xf numFmtId="0" fontId="6" fillId="15" borderId="3" xfId="2" applyFont="1" applyFill="1" applyBorder="1" applyAlignment="1">
      <alignment horizontal="left"/>
    </xf>
    <xf numFmtId="0" fontId="6" fillId="15" borderId="4" xfId="2" applyFont="1" applyFill="1" applyBorder="1" applyAlignment="1">
      <alignment horizontal="center"/>
    </xf>
    <xf numFmtId="0" fontId="27" fillId="15" borderId="3" xfId="0" applyFont="1" applyFill="1" applyBorder="1"/>
    <xf numFmtId="0" fontId="27" fillId="15" borderId="3" xfId="0" applyFont="1" applyFill="1" applyBorder="1" applyAlignment="1">
      <alignment horizontal="left"/>
    </xf>
    <xf numFmtId="0" fontId="27" fillId="15" borderId="3" xfId="2" applyFont="1" applyFill="1" applyBorder="1" applyAlignment="1">
      <alignment horizontal="left"/>
    </xf>
    <xf numFmtId="0" fontId="27" fillId="15" borderId="3" xfId="2" applyFont="1" applyFill="1" applyBorder="1" applyAlignment="1">
      <alignment horizontal="center"/>
    </xf>
    <xf numFmtId="0" fontId="6" fillId="15" borderId="4" xfId="0" applyFont="1" applyFill="1" applyBorder="1" applyAlignment="1">
      <alignment horizontal="left"/>
    </xf>
    <xf numFmtId="0" fontId="6" fillId="15" borderId="7" xfId="2" applyFont="1" applyFill="1" applyBorder="1" applyAlignment="1">
      <alignment horizontal="center"/>
    </xf>
    <xf numFmtId="0" fontId="6" fillId="15" borderId="3" xfId="0" applyFont="1" applyFill="1" applyBorder="1" applyAlignment="1">
      <alignment wrapText="1"/>
    </xf>
    <xf numFmtId="0" fontId="6" fillId="15" borderId="3" xfId="0" applyFont="1" applyFill="1" applyBorder="1" applyAlignment="1">
      <alignment horizontal="left" wrapText="1"/>
    </xf>
    <xf numFmtId="0" fontId="33" fillId="15" borderId="3" xfId="0" applyFont="1" applyFill="1" applyBorder="1" applyAlignment="1">
      <alignment horizontal="left"/>
    </xf>
    <xf numFmtId="0" fontId="6" fillId="15" borderId="3" xfId="0" applyFont="1" applyFill="1" applyBorder="1" applyAlignment="1">
      <alignment horizontal="left"/>
    </xf>
    <xf numFmtId="0" fontId="6" fillId="15" borderId="3" xfId="2" quotePrefix="1" applyFont="1" applyFill="1" applyBorder="1" applyAlignment="1">
      <alignment horizontal="left"/>
    </xf>
    <xf numFmtId="0" fontId="27" fillId="15" borderId="7" xfId="2" applyFont="1" applyFill="1" applyBorder="1" applyAlignment="1">
      <alignment horizontal="center"/>
    </xf>
    <xf numFmtId="1" fontId="37" fillId="0" borderId="10" xfId="0" applyNumberFormat="1" applyFont="1" applyBorder="1" applyAlignment="1">
      <alignment horizontal="center" vertical="center" wrapText="1"/>
    </xf>
    <xf numFmtId="0" fontId="37" fillId="0" borderId="18" xfId="0" applyNumberFormat="1" applyFont="1" applyFill="1" applyBorder="1" applyAlignment="1">
      <alignment horizontal="center"/>
    </xf>
    <xf numFmtId="0" fontId="37" fillId="0" borderId="10" xfId="0" applyNumberFormat="1" applyFont="1" applyBorder="1" applyAlignment="1">
      <alignment horizontal="center" vertical="center" wrapText="1"/>
    </xf>
    <xf numFmtId="0" fontId="37" fillId="0" borderId="0" xfId="0" applyNumberFormat="1" applyFont="1" applyFill="1" applyBorder="1"/>
    <xf numFmtId="0" fontId="0" fillId="0" borderId="14" xfId="0" applyNumberFormat="1" applyFont="1" applyFill="1" applyBorder="1" applyAlignment="1">
      <alignment horizontal="center"/>
    </xf>
    <xf numFmtId="0" fontId="37" fillId="0" borderId="10" xfId="0" applyNumberFormat="1" applyFont="1" applyFill="1" applyBorder="1" applyAlignment="1">
      <alignment horizontal="center" vertical="center" wrapText="1"/>
    </xf>
    <xf numFmtId="0" fontId="0" fillId="0" borderId="0" xfId="0" applyNumberFormat="1" applyFont="1" applyFill="1" applyBorder="1"/>
    <xf numFmtId="0" fontId="38" fillId="0" borderId="10" xfId="0" applyFont="1" applyFill="1" applyBorder="1" applyAlignment="1">
      <alignment wrapText="1"/>
    </xf>
    <xf numFmtId="0" fontId="13" fillId="0" borderId="3" xfId="0" applyFont="1" applyFill="1" applyBorder="1" applyAlignment="1">
      <alignment horizontal="center"/>
    </xf>
    <xf numFmtId="0" fontId="41" fillId="0" borderId="0" xfId="0" applyFont="1" applyAlignment="1">
      <alignment horizontal="center"/>
    </xf>
    <xf numFmtId="0" fontId="6" fillId="15" borderId="6" xfId="0" applyFont="1" applyFill="1" applyBorder="1"/>
    <xf numFmtId="0" fontId="6" fillId="15" borderId="6" xfId="0" applyFont="1" applyFill="1" applyBorder="1" applyAlignment="1">
      <alignment horizontal="center"/>
    </xf>
    <xf numFmtId="0" fontId="4" fillId="0" borderId="0" xfId="4" applyFont="1" applyFill="1" applyBorder="1" applyAlignment="1">
      <alignment horizontal="center"/>
    </xf>
    <xf numFmtId="0" fontId="5" fillId="0" borderId="0" xfId="2" applyFont="1" applyFill="1" applyBorder="1" applyAlignment="1">
      <alignment horizontal="center"/>
    </xf>
    <xf numFmtId="0" fontId="4" fillId="0" borderId="0" xfId="2" applyFont="1" applyFill="1" applyBorder="1" applyAlignment="1">
      <alignment horizontal="center"/>
    </xf>
    <xf numFmtId="0" fontId="33" fillId="2" borderId="3" xfId="0" applyFont="1" applyFill="1" applyBorder="1" applyAlignment="1">
      <alignment wrapText="1"/>
    </xf>
    <xf numFmtId="0" fontId="6" fillId="8" borderId="3" xfId="0" applyFont="1" applyFill="1" applyBorder="1" applyAlignment="1">
      <alignment vertical="center" wrapText="1"/>
    </xf>
    <xf numFmtId="0" fontId="33" fillId="9" borderId="3" xfId="2" applyFont="1" applyFill="1" applyBorder="1" applyAlignment="1">
      <alignment vertical="center" wrapText="1"/>
    </xf>
    <xf numFmtId="0" fontId="6" fillId="8" borderId="3" xfId="2" quotePrefix="1" applyFont="1" applyFill="1" applyBorder="1" applyAlignment="1">
      <alignment horizontal="left" vertical="center" wrapText="1"/>
    </xf>
    <xf numFmtId="0" fontId="6" fillId="0" borderId="11" xfId="0" applyFont="1" applyFill="1" applyBorder="1" applyAlignment="1">
      <alignment horizontal="center"/>
    </xf>
    <xf numFmtId="0" fontId="6" fillId="0" borderId="8" xfId="2" applyFont="1" applyFill="1" applyBorder="1"/>
    <xf numFmtId="0" fontId="33" fillId="8" borderId="3" xfId="0" applyFont="1" applyFill="1" applyBorder="1" applyAlignment="1">
      <alignment vertical="center" wrapText="1"/>
    </xf>
    <xf numFmtId="0" fontId="38" fillId="0" borderId="10" xfId="0" applyFont="1" applyFill="1" applyBorder="1" applyAlignment="1">
      <alignment vertical="center" wrapText="1"/>
    </xf>
    <xf numFmtId="0" fontId="6" fillId="9" borderId="3" xfId="2" applyFont="1" applyFill="1" applyBorder="1" applyAlignment="1">
      <alignment horizontal="left" vertical="center" wrapText="1"/>
    </xf>
    <xf numFmtId="0" fontId="6" fillId="9" borderId="3" xfId="3" applyFont="1" applyFill="1" applyBorder="1" applyAlignment="1">
      <alignment horizontal="left" vertical="center" wrapText="1"/>
    </xf>
    <xf numFmtId="0" fontId="6" fillId="14" borderId="3" xfId="2" applyFont="1" applyFill="1" applyBorder="1" applyAlignment="1">
      <alignment horizontal="left"/>
    </xf>
    <xf numFmtId="0" fontId="7" fillId="0" borderId="0" xfId="0" applyFont="1" applyFill="1" applyBorder="1" applyAlignment="1">
      <alignment horizontal="center" wrapText="1"/>
    </xf>
    <xf numFmtId="0" fontId="5" fillId="0" borderId="0" xfId="2" applyFont="1" applyFill="1" applyBorder="1" applyAlignment="1">
      <alignment horizontal="center"/>
    </xf>
    <xf numFmtId="0" fontId="4" fillId="0" borderId="0" xfId="2" applyFont="1" applyFill="1" applyBorder="1" applyAlignment="1">
      <alignment horizontal="center"/>
    </xf>
    <xf numFmtId="0" fontId="4" fillId="0" borderId="0" xfId="4" applyFont="1" applyFill="1" applyBorder="1" applyAlignment="1">
      <alignment horizontal="center"/>
    </xf>
    <xf numFmtId="0" fontId="15" fillId="0" borderId="0" xfId="2" applyFont="1" applyFill="1" applyBorder="1" applyAlignment="1">
      <alignment horizontal="center"/>
    </xf>
    <xf numFmtId="164" fontId="22" fillId="0" borderId="14" xfId="2" applyNumberFormat="1" applyFont="1" applyFill="1" applyBorder="1" applyAlignment="1">
      <alignment horizontal="center"/>
    </xf>
    <xf numFmtId="0" fontId="20" fillId="0" borderId="0" xfId="2" applyFont="1" applyAlignment="1">
      <alignment horizontal="right" wrapText="1"/>
    </xf>
    <xf numFmtId="0" fontId="0" fillId="0" borderId="0" xfId="0" applyAlignment="1"/>
    <xf numFmtId="0" fontId="20" fillId="0" borderId="14" xfId="2" applyFont="1" applyBorder="1" applyAlignment="1">
      <alignment horizontal="center"/>
    </xf>
    <xf numFmtId="0" fontId="0" fillId="0" borderId="14"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0" fontId="35" fillId="0" borderId="15" xfId="0" applyFont="1" applyFill="1" applyBorder="1" applyAlignment="1">
      <alignment horizontal="center"/>
    </xf>
    <xf numFmtId="0" fontId="36" fillId="0" borderId="25" xfId="0" applyFont="1" applyFill="1" applyBorder="1" applyAlignment="1">
      <alignment horizontal="center"/>
    </xf>
    <xf numFmtId="0" fontId="30" fillId="12" borderId="18" xfId="0" applyFont="1" applyFill="1" applyBorder="1" applyAlignment="1">
      <alignment horizontal="left"/>
    </xf>
    <xf numFmtId="0" fontId="0" fillId="11" borderId="19" xfId="3" applyFont="1" applyFill="1" applyBorder="1" applyAlignment="1">
      <alignment vertical="top" wrapText="1"/>
    </xf>
    <xf numFmtId="0" fontId="29" fillId="11" borderId="20" xfId="3" applyFont="1" applyFill="1" applyBorder="1" applyAlignment="1">
      <alignment vertical="top"/>
    </xf>
    <xf numFmtId="0" fontId="29" fillId="11" borderId="21" xfId="3" applyFont="1" applyFill="1" applyBorder="1" applyAlignment="1">
      <alignment vertical="top"/>
    </xf>
    <xf numFmtId="0" fontId="31" fillId="0" borderId="0" xfId="0" applyFont="1" applyAlignment="1">
      <alignment horizontal="center"/>
    </xf>
    <xf numFmtId="0" fontId="30" fillId="0" borderId="0" xfId="0" applyFont="1" applyAlignment="1">
      <alignment horizontal="center"/>
    </xf>
    <xf numFmtId="0" fontId="0" fillId="0" borderId="0" xfId="0" applyFont="1" applyAlignment="1">
      <alignment horizontal="left" vertical="top" wrapText="1"/>
    </xf>
    <xf numFmtId="0" fontId="30" fillId="0" borderId="1" xfId="0" applyFont="1" applyBorder="1" applyAlignment="1">
      <alignment horizontal="left" wrapText="1"/>
    </xf>
    <xf numFmtId="0" fontId="30" fillId="12" borderId="10" xfId="0" applyFont="1" applyFill="1" applyBorder="1" applyAlignment="1">
      <alignment horizontal="left"/>
    </xf>
  </cellXfs>
  <cellStyles count="8">
    <cellStyle name="Hyperlink" xfId="3" builtinId="8"/>
    <cellStyle name="Normal" xfId="0" builtinId="0"/>
    <cellStyle name="Normal 2" xfId="1"/>
    <cellStyle name="Normal 3" xfId="2"/>
    <cellStyle name="Normal 3 2" xfId="4"/>
    <cellStyle name="Normal 3 3" xfId="5"/>
    <cellStyle name="Normal 3 4" xfId="6"/>
    <cellStyle name="Normal 4" xfId="7"/>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94"/>
  <sheetViews>
    <sheetView tabSelected="1" topLeftCell="A52" zoomScale="80" zoomScaleNormal="80" zoomScaleSheetLayoutView="100" workbookViewId="0">
      <selection activeCell="L60" sqref="L60"/>
    </sheetView>
  </sheetViews>
  <sheetFormatPr defaultColWidth="9.140625" defaultRowHeight="18" customHeight="1" x14ac:dyDescent="0.25"/>
  <cols>
    <col min="1" max="1" width="15.85546875" style="3" customWidth="1"/>
    <col min="2" max="3" width="35.7109375" style="3" customWidth="1"/>
    <col min="4" max="6" width="6.28515625" style="1" customWidth="1"/>
    <col min="7" max="8" width="2.28515625" style="1" hidden="1" customWidth="1"/>
    <col min="9" max="9" width="1.85546875" style="1" bestFit="1" customWidth="1"/>
    <col min="10" max="10" width="15.85546875" style="3" customWidth="1"/>
    <col min="11" max="12" width="35.7109375" style="3" customWidth="1"/>
    <col min="13" max="14" width="6.28515625" style="1" customWidth="1"/>
    <col min="15" max="15" width="6.42578125" style="1" customWidth="1"/>
    <col min="16" max="16" width="9.140625" style="1" hidden="1" customWidth="1"/>
    <col min="17" max="17" width="3.42578125" style="2" hidden="1" customWidth="1"/>
    <col min="18" max="18" width="3.7109375" style="3" hidden="1" customWidth="1"/>
    <col min="19" max="19" width="4.42578125" style="3" hidden="1" customWidth="1"/>
    <col min="20" max="20" width="5.5703125" hidden="1" customWidth="1"/>
    <col min="21" max="21" width="9.140625" hidden="1" customWidth="1"/>
    <col min="22" max="27" width="9.140625" style="3" hidden="1" customWidth="1"/>
    <col min="28" max="28" width="3.42578125" style="3" hidden="1" customWidth="1"/>
    <col min="29" max="29" width="5.5703125" style="3" hidden="1" customWidth="1"/>
    <col min="30" max="30" width="9.140625" style="3" hidden="1" customWidth="1"/>
    <col min="31" max="16384" width="9.140625" style="3"/>
  </cols>
  <sheetData>
    <row r="1" spans="1:30" ht="18" customHeight="1" x14ac:dyDescent="0.25">
      <c r="A1" s="261" t="s">
        <v>228</v>
      </c>
      <c r="B1" s="261"/>
      <c r="C1" s="261"/>
      <c r="D1" s="261"/>
      <c r="E1" s="261"/>
      <c r="F1" s="261"/>
      <c r="G1" s="261"/>
      <c r="H1" s="261"/>
      <c r="I1" s="261"/>
      <c r="J1" s="261"/>
      <c r="K1" s="261"/>
      <c r="L1" s="261"/>
      <c r="M1" s="261"/>
      <c r="N1" s="261"/>
      <c r="O1" s="261"/>
    </row>
    <row r="2" spans="1:30" s="50" customFormat="1" ht="18" customHeight="1" thickBot="1" x14ac:dyDescent="0.3">
      <c r="A2" s="44" t="s">
        <v>0</v>
      </c>
      <c r="B2" s="45"/>
      <c r="C2" s="45"/>
      <c r="D2" s="263" t="s">
        <v>37</v>
      </c>
      <c r="E2" s="264"/>
      <c r="F2" s="264"/>
      <c r="G2" s="264"/>
      <c r="H2" s="264"/>
      <c r="I2" s="264"/>
      <c r="J2" s="46"/>
      <c r="K2" s="47"/>
      <c r="L2" s="48" t="s">
        <v>38</v>
      </c>
      <c r="M2" s="265"/>
      <c r="N2" s="266"/>
      <c r="O2" s="266"/>
      <c r="P2" s="49"/>
    </row>
    <row r="3" spans="1:30" s="50" customFormat="1" ht="18" customHeight="1" thickBot="1" x14ac:dyDescent="0.3">
      <c r="A3" s="44" t="s">
        <v>1</v>
      </c>
      <c r="B3" s="45"/>
      <c r="C3" s="45"/>
      <c r="D3" s="267" t="s">
        <v>97</v>
      </c>
      <c r="E3" s="268"/>
      <c r="F3" s="268"/>
      <c r="G3" s="268"/>
      <c r="H3" s="268"/>
      <c r="I3" s="268"/>
      <c r="J3" s="51"/>
      <c r="K3" s="52"/>
      <c r="L3" s="48" t="s">
        <v>39</v>
      </c>
      <c r="M3" s="262">
        <f ca="1">NOW()</f>
        <v>42517.543158564818</v>
      </c>
      <c r="N3" s="262"/>
      <c r="O3" s="262"/>
      <c r="P3" s="49"/>
      <c r="U3" s="32"/>
      <c r="V3" s="32" t="s">
        <v>103</v>
      </c>
      <c r="W3" s="32" t="s">
        <v>105</v>
      </c>
      <c r="X3" s="32"/>
      <c r="Y3" s="32" t="s">
        <v>104</v>
      </c>
      <c r="Z3" s="32" t="s">
        <v>105</v>
      </c>
      <c r="AA3" s="32"/>
      <c r="AB3" s="32"/>
      <c r="AC3" s="32"/>
    </row>
    <row r="4" spans="1:30" ht="15.75" customHeight="1" x14ac:dyDescent="0.25">
      <c r="A4" t="s">
        <v>154</v>
      </c>
      <c r="E4" s="4"/>
      <c r="I4" s="3"/>
      <c r="L4" s="257" t="s">
        <v>128</v>
      </c>
      <c r="U4" s="32" t="s">
        <v>99</v>
      </c>
      <c r="V4" s="32">
        <v>4</v>
      </c>
      <c r="W4" s="32">
        <v>3</v>
      </c>
      <c r="X4" s="32">
        <f>V4*W4</f>
        <v>12</v>
      </c>
      <c r="Y4" s="32">
        <v>4</v>
      </c>
      <c r="Z4" s="32">
        <v>1</v>
      </c>
      <c r="AA4" s="32">
        <f>Y4*Z4</f>
        <v>4</v>
      </c>
      <c r="AB4" s="32">
        <f>X4+AA4</f>
        <v>16</v>
      </c>
      <c r="AC4" s="32">
        <f>AB4/4</f>
        <v>4</v>
      </c>
    </row>
    <row r="5" spans="1:30" s="32" customFormat="1" ht="23.25" customHeight="1" x14ac:dyDescent="0.2">
      <c r="A5" s="76" t="s">
        <v>41</v>
      </c>
      <c r="B5" s="76"/>
      <c r="C5" s="76"/>
      <c r="D5" s="76"/>
      <c r="E5" s="76"/>
      <c r="F5" s="76"/>
      <c r="G5" s="76"/>
      <c r="H5" s="76"/>
      <c r="I5" s="76"/>
      <c r="J5" s="76" t="s">
        <v>242</v>
      </c>
      <c r="K5" s="33"/>
      <c r="L5" s="257"/>
      <c r="M5" s="34"/>
      <c r="N5" s="34"/>
      <c r="O5" s="35"/>
      <c r="P5" s="30"/>
      <c r="Q5" s="31"/>
      <c r="U5" s="32" t="s">
        <v>109</v>
      </c>
      <c r="V5" s="32">
        <v>4</v>
      </c>
      <c r="W5" s="32">
        <v>3</v>
      </c>
      <c r="X5" s="32">
        <f t="shared" ref="X5:X8" si="0">V5*W5</f>
        <v>12</v>
      </c>
      <c r="Y5" s="32">
        <v>3</v>
      </c>
      <c r="Z5" s="32">
        <v>1</v>
      </c>
      <c r="AA5" s="32">
        <f t="shared" ref="AA5:AA8" si="1">Y5*Z5</f>
        <v>3</v>
      </c>
      <c r="AB5" s="32">
        <f t="shared" ref="AB5:AB8" si="2">X5+AA5</f>
        <v>15</v>
      </c>
      <c r="AC5" s="32">
        <f t="shared" ref="AC5:AC28" si="3">AB5/4</f>
        <v>3.75</v>
      </c>
    </row>
    <row r="6" spans="1:30" s="32" customFormat="1" ht="18" customHeight="1" x14ac:dyDescent="0.2">
      <c r="A6" s="76" t="s">
        <v>3</v>
      </c>
      <c r="B6" s="76" t="s">
        <v>28</v>
      </c>
      <c r="C6" s="55" t="s">
        <v>126</v>
      </c>
      <c r="D6" s="36">
        <f>SUM(D7:D8)</f>
        <v>6</v>
      </c>
      <c r="E6" s="37" t="s">
        <v>13</v>
      </c>
      <c r="F6" s="71" t="s">
        <v>40</v>
      </c>
      <c r="G6" s="71"/>
      <c r="H6" s="71"/>
      <c r="I6" s="30"/>
      <c r="J6" s="77" t="s">
        <v>82</v>
      </c>
      <c r="K6" s="77"/>
      <c r="L6" s="165" t="s">
        <v>126</v>
      </c>
      <c r="M6" s="71">
        <f>SUM(M7:M9)</f>
        <v>10</v>
      </c>
      <c r="N6" s="71" t="s">
        <v>13</v>
      </c>
      <c r="O6" s="71" t="s">
        <v>40</v>
      </c>
      <c r="P6" s="30"/>
      <c r="Q6" s="31"/>
      <c r="U6" s="32" t="s">
        <v>100</v>
      </c>
      <c r="V6" s="32">
        <v>4</v>
      </c>
      <c r="W6" s="32">
        <v>3</v>
      </c>
      <c r="X6" s="32">
        <f t="shared" si="0"/>
        <v>12</v>
      </c>
      <c r="Y6" s="32">
        <v>2</v>
      </c>
      <c r="Z6" s="32">
        <v>1</v>
      </c>
      <c r="AA6" s="32">
        <f t="shared" si="1"/>
        <v>2</v>
      </c>
      <c r="AB6" s="32">
        <f t="shared" si="2"/>
        <v>14</v>
      </c>
      <c r="AC6" s="32">
        <f t="shared" si="3"/>
        <v>3.5</v>
      </c>
    </row>
    <row r="7" spans="1:30" s="32" customFormat="1" ht="18" customHeight="1" x14ac:dyDescent="0.2">
      <c r="A7" s="78" t="str">
        <f t="shared" ref="A7:F7" si="4">IF(ISBLANK(J57)=TRUE,"",J57)</f>
        <v>ENGL 101</v>
      </c>
      <c r="B7" s="78" t="str">
        <f t="shared" si="4"/>
        <v>Composition I (SGR 1)</v>
      </c>
      <c r="C7" s="78" t="str">
        <f t="shared" si="4"/>
        <v/>
      </c>
      <c r="D7" s="79">
        <f t="shared" si="4"/>
        <v>3</v>
      </c>
      <c r="E7" s="78" t="str">
        <f t="shared" si="4"/>
        <v/>
      </c>
      <c r="F7" s="78" t="str">
        <f t="shared" si="4"/>
        <v/>
      </c>
      <c r="G7" s="175">
        <f>IF(F7="A",4,IF(F7="B",3,IF(F7="C",2,IF(F7="D",1,0))))</f>
        <v>0</v>
      </c>
      <c r="H7" s="30">
        <f t="shared" ref="H7:H27" si="5">IF(G7&gt;0,G7*D7,0)</f>
        <v>0</v>
      </c>
      <c r="J7" s="68" t="str">
        <f t="shared" ref="J7:O7" si="6">IF(ISBLANK(A56)=TRUE,"",A56)</f>
        <v>AS 101/101L</v>
      </c>
      <c r="K7" s="68" t="str">
        <f t="shared" si="6"/>
        <v>Introduction to Animal Science/Lab</v>
      </c>
      <c r="L7" s="68" t="str">
        <f t="shared" si="6"/>
        <v/>
      </c>
      <c r="M7" s="69">
        <f t="shared" si="6"/>
        <v>4</v>
      </c>
      <c r="N7" s="69" t="str">
        <f t="shared" si="6"/>
        <v/>
      </c>
      <c r="O7" s="69" t="str">
        <f t="shared" si="6"/>
        <v/>
      </c>
      <c r="P7" s="30">
        <f>IF(O7="a/a",4,IF(O7="a/b",3.75,IF(O7="a/c",3.5,IF(O7="a/d",3.25,IF(O7="a/f",3,IF(O7="b/a",3.25,IF(O7="b/b",3,IF(O7="b/c",2.75,IF(O7="b/d",2.5,IF(O7="b/f",2.25,IF(O7="c/a",2.5,IF(O7="c/b",2.25,IF(O7="c/c",2,IF(O7="c/d",1.75,IF(O7="c/f",1.5,IF(O7="d/a",1.75,IF(O7="d/b",1.5,IF(O7="d/c",1.25,IF(O7="d/d",1,IF(O7="d/f",0.75,IF(O7="f/a",1,IF(O7="f/b",75,IF(O7="f/c",0.5,IF(O7="f/d",0.25,0))))))))))))))))))))))))</f>
        <v>0</v>
      </c>
      <c r="Q7" s="31">
        <f>IF(P7&gt;0,P7*M7,0)</f>
        <v>0</v>
      </c>
      <c r="U7" s="32" t="s">
        <v>110</v>
      </c>
      <c r="V7" s="32">
        <v>4</v>
      </c>
      <c r="W7" s="32">
        <v>3</v>
      </c>
      <c r="X7" s="32">
        <f t="shared" si="0"/>
        <v>12</v>
      </c>
      <c r="Y7" s="32">
        <v>1</v>
      </c>
      <c r="Z7" s="32">
        <v>1</v>
      </c>
      <c r="AA7" s="32">
        <f t="shared" si="1"/>
        <v>1</v>
      </c>
      <c r="AB7" s="32">
        <f t="shared" si="2"/>
        <v>13</v>
      </c>
      <c r="AC7" s="32">
        <f t="shared" si="3"/>
        <v>3.25</v>
      </c>
    </row>
    <row r="8" spans="1:30" s="32" customFormat="1" ht="18" customHeight="1" x14ac:dyDescent="0.2">
      <c r="A8" s="78" t="str">
        <f t="shared" ref="A8:F8" si="7">IF(ISBLANK(A66)=TRUE,"",A66)</f>
        <v>ENGL 201</v>
      </c>
      <c r="B8" s="78" t="str">
        <f t="shared" si="7"/>
        <v>Composition II (SGR 1)</v>
      </c>
      <c r="C8" s="186" t="str">
        <f t="shared" si="7"/>
        <v>Prereq ENGL 101</v>
      </c>
      <c r="D8" s="79">
        <f t="shared" si="7"/>
        <v>3</v>
      </c>
      <c r="E8" s="78" t="str">
        <f t="shared" si="7"/>
        <v/>
      </c>
      <c r="F8" s="78" t="str">
        <f t="shared" si="7"/>
        <v/>
      </c>
      <c r="G8" s="175">
        <f t="shared" ref="G8:G26" si="8">IF(F8="A",4,IF(F8="B",3,IF(F8="C",2,IF(F8="D",1,0))))</f>
        <v>0</v>
      </c>
      <c r="H8" s="30">
        <f t="shared" si="5"/>
        <v>0</v>
      </c>
      <c r="J8" s="68" t="str">
        <f t="shared" ref="J8:O8" si="9">IF(ISBLANK(A68)=TRUE,"",A68)</f>
        <v>AS 241/241L</v>
      </c>
      <c r="K8" s="68" t="str">
        <f t="shared" si="9"/>
        <v>Introduction to Meat Science/Lab</v>
      </c>
      <c r="L8" s="68" t="str">
        <f t="shared" si="9"/>
        <v/>
      </c>
      <c r="M8" s="69">
        <f t="shared" si="9"/>
        <v>3</v>
      </c>
      <c r="N8" s="69" t="str">
        <f t="shared" si="9"/>
        <v/>
      </c>
      <c r="O8" s="69" t="str">
        <f t="shared" si="9"/>
        <v/>
      </c>
      <c r="P8" s="30">
        <f>IF(O11="A",4,IF(O11="B",3,IF(O11="C",2,IF(O11="D",1,0))))</f>
        <v>0</v>
      </c>
      <c r="Q8" s="31">
        <f>IF(P8&gt;0,P8*M11,0)</f>
        <v>0</v>
      </c>
      <c r="U8" s="32" t="s">
        <v>106</v>
      </c>
      <c r="V8" s="32">
        <v>4</v>
      </c>
      <c r="W8" s="32">
        <v>3</v>
      </c>
      <c r="X8" s="32">
        <f t="shared" si="0"/>
        <v>12</v>
      </c>
      <c r="Y8" s="32">
        <v>0</v>
      </c>
      <c r="Z8" s="32">
        <v>1</v>
      </c>
      <c r="AA8" s="32">
        <f t="shared" si="1"/>
        <v>0</v>
      </c>
      <c r="AB8" s="32">
        <f t="shared" si="2"/>
        <v>12</v>
      </c>
      <c r="AC8" s="32">
        <f t="shared" si="3"/>
        <v>3</v>
      </c>
    </row>
    <row r="9" spans="1:30" s="32" customFormat="1" ht="18" customHeight="1" x14ac:dyDescent="0.2">
      <c r="C9" s="31"/>
      <c r="D9" s="30"/>
      <c r="E9" s="30"/>
      <c r="F9" s="30"/>
      <c r="G9" s="175">
        <f t="shared" si="8"/>
        <v>0</v>
      </c>
      <c r="H9" s="30">
        <f t="shared" si="5"/>
        <v>0</v>
      </c>
      <c r="J9" s="68" t="str">
        <f t="shared" ref="J9:O9" si="10">IF(ISBLANK(A74)=TRUE,"",A74)</f>
        <v>AS 319/319L</v>
      </c>
      <c r="K9" s="68" t="str">
        <f t="shared" si="10"/>
        <v>Livestock Feeds &amp; Feeding/Lab</v>
      </c>
      <c r="L9" s="162" t="str">
        <f t="shared" si="10"/>
        <v>Prereq AS 219</v>
      </c>
      <c r="M9" s="69">
        <f>IF(ISBLANK(D74)=TRUE,"",D74)</f>
        <v>3</v>
      </c>
      <c r="N9" s="69" t="str">
        <f t="shared" si="10"/>
        <v/>
      </c>
      <c r="O9" s="69" t="str">
        <f t="shared" si="10"/>
        <v/>
      </c>
      <c r="P9" s="30">
        <f>IF(O8="A",4,IF(O8="B",3,IF(O8="C",2,IF(O8="D",1,0))))</f>
        <v>0</v>
      </c>
      <c r="Q9" s="31">
        <f>IF(P9&gt;0,P9*M8,0)</f>
        <v>0</v>
      </c>
      <c r="U9" s="32" t="s">
        <v>111</v>
      </c>
      <c r="V9" s="32">
        <v>3</v>
      </c>
      <c r="W9" s="32">
        <v>3</v>
      </c>
      <c r="X9" s="32">
        <f>V9*W9</f>
        <v>9</v>
      </c>
      <c r="Y9" s="32">
        <v>4</v>
      </c>
      <c r="Z9" s="32">
        <v>1</v>
      </c>
      <c r="AA9" s="32">
        <f>Y9*Z9</f>
        <v>4</v>
      </c>
      <c r="AB9" s="32">
        <f>X9+AA9</f>
        <v>13</v>
      </c>
      <c r="AC9" s="32">
        <f t="shared" si="3"/>
        <v>3.25</v>
      </c>
    </row>
    <row r="10" spans="1:30" s="32" customFormat="1" ht="18" customHeight="1" x14ac:dyDescent="0.2">
      <c r="A10" s="76" t="s">
        <v>6</v>
      </c>
      <c r="B10" s="90" t="s">
        <v>29</v>
      </c>
      <c r="C10" s="29"/>
      <c r="D10" s="71">
        <f>D11</f>
        <v>3</v>
      </c>
      <c r="E10" s="80"/>
      <c r="F10" s="80"/>
      <c r="G10" s="175">
        <f t="shared" si="8"/>
        <v>0</v>
      </c>
      <c r="H10" s="30">
        <f t="shared" si="5"/>
        <v>0</v>
      </c>
      <c r="J10" s="169" t="s">
        <v>72</v>
      </c>
      <c r="K10" s="166"/>
      <c r="L10" s="167"/>
      <c r="M10" s="171">
        <f>SUM(M11:M16)</f>
        <v>19</v>
      </c>
      <c r="N10" s="168"/>
      <c r="O10" s="168"/>
      <c r="P10" s="30">
        <f t="shared" ref="P10" si="11">IF(O10="A",4,IF(O10="B",3,IF(O10="C",2,IF(O10="D",1,0))))</f>
        <v>0</v>
      </c>
      <c r="Q10" s="31">
        <f t="shared" ref="Q10" si="12">IF(P10&gt;0,P10*M10,0)</f>
        <v>0</v>
      </c>
      <c r="U10" s="32" t="s">
        <v>112</v>
      </c>
      <c r="V10" s="32">
        <v>3</v>
      </c>
      <c r="W10" s="32">
        <v>3</v>
      </c>
      <c r="X10" s="32">
        <f t="shared" ref="X10:X28" si="13">V10*W10</f>
        <v>9</v>
      </c>
      <c r="Y10" s="32">
        <v>3</v>
      </c>
      <c r="Z10" s="32">
        <v>1</v>
      </c>
      <c r="AA10" s="32">
        <f t="shared" ref="AA10:AA28" si="14">Y10*Z10</f>
        <v>3</v>
      </c>
      <c r="AB10" s="32">
        <f t="shared" ref="AB10:AB28" si="15">X10+AA10</f>
        <v>12</v>
      </c>
      <c r="AC10" s="32">
        <f t="shared" si="3"/>
        <v>3</v>
      </c>
    </row>
    <row r="11" spans="1:30" s="32" customFormat="1" ht="18" customHeight="1" x14ac:dyDescent="0.2">
      <c r="A11" s="67" t="str">
        <f t="shared" ref="A11:F11" si="16">IF(ISBLANK(A58)=TRUE,"",A58)</f>
        <v>SPCM 101</v>
      </c>
      <c r="B11" s="67" t="str">
        <f t="shared" si="16"/>
        <v>Fundamentals of Speech (SGR 2)</v>
      </c>
      <c r="C11" s="67" t="str">
        <f t="shared" si="16"/>
        <v/>
      </c>
      <c r="D11" s="81">
        <f t="shared" si="16"/>
        <v>3</v>
      </c>
      <c r="E11" s="67" t="str">
        <f t="shared" si="16"/>
        <v/>
      </c>
      <c r="F11" s="67" t="str">
        <f t="shared" si="16"/>
        <v/>
      </c>
      <c r="G11" s="175">
        <f t="shared" si="8"/>
        <v>0</v>
      </c>
      <c r="H11" s="30">
        <f t="shared" si="5"/>
        <v>0</v>
      </c>
      <c r="J11" s="68" t="str">
        <f t="shared" ref="J11:O11" si="17">IF(ISBLANK(A67)=TRUE,"",A67)</f>
        <v>AS 219</v>
      </c>
      <c r="K11" s="68" t="str">
        <f t="shared" si="17"/>
        <v>Principles of Animal Nutrition</v>
      </c>
      <c r="L11" s="162" t="str">
        <f t="shared" si="17"/>
        <v>Prereq AS101 or DS130; Fall ONLY (start-2017)</v>
      </c>
      <c r="M11" s="69">
        <f t="shared" si="17"/>
        <v>3</v>
      </c>
      <c r="N11" s="69" t="str">
        <f t="shared" si="17"/>
        <v>F</v>
      </c>
      <c r="O11" s="69" t="str">
        <f t="shared" si="17"/>
        <v/>
      </c>
      <c r="P11" s="30">
        <f>IF(O12="A",4,IF(O12="B",3,IF(O12="C",2,IF(O12="D",1,0))))</f>
        <v>0</v>
      </c>
      <c r="Q11" s="31">
        <f>IF(P11&gt;0,P11*M12,0)</f>
        <v>0</v>
      </c>
      <c r="U11" s="32" t="s">
        <v>101</v>
      </c>
      <c r="V11" s="32">
        <v>3</v>
      </c>
      <c r="W11" s="32">
        <v>3</v>
      </c>
      <c r="X11" s="32">
        <f t="shared" si="13"/>
        <v>9</v>
      </c>
      <c r="Y11" s="32">
        <v>2</v>
      </c>
      <c r="Z11" s="32">
        <v>1</v>
      </c>
      <c r="AA11" s="32">
        <f>Y11*Z11</f>
        <v>2</v>
      </c>
      <c r="AB11" s="32">
        <f t="shared" si="15"/>
        <v>11</v>
      </c>
      <c r="AC11" s="32">
        <f t="shared" si="3"/>
        <v>2.75</v>
      </c>
    </row>
    <row r="12" spans="1:30" s="32" customFormat="1" ht="18" customHeight="1" x14ac:dyDescent="0.2">
      <c r="B12" s="31"/>
      <c r="C12" s="31"/>
      <c r="D12" s="30"/>
      <c r="E12" s="30"/>
      <c r="F12" s="30"/>
      <c r="G12" s="175">
        <f t="shared" si="8"/>
        <v>0</v>
      </c>
      <c r="H12" s="30">
        <f t="shared" si="5"/>
        <v>0</v>
      </c>
      <c r="J12" s="68" t="str">
        <f t="shared" ref="J12:O12" si="18">IF(ISBLANK(J56)=TRUE,"",J56)</f>
        <v>AS 285/285L</v>
      </c>
      <c r="K12" s="68" t="str">
        <f t="shared" si="18"/>
        <v>Livestock Evaluation&amp; Marketing/Lab</v>
      </c>
      <c r="L12" s="162" t="str">
        <f t="shared" si="18"/>
        <v>Prereq AS 101</v>
      </c>
      <c r="M12" s="69">
        <f t="shared" si="18"/>
        <v>3</v>
      </c>
      <c r="N12" s="69" t="str">
        <f t="shared" si="18"/>
        <v/>
      </c>
      <c r="O12" s="69" t="str">
        <f t="shared" si="18"/>
        <v/>
      </c>
      <c r="P12" s="30">
        <f>IF(O9="A",4,IF(O9="B",3,IF(O9="C",2,IF(O9="D",1,0))))</f>
        <v>0</v>
      </c>
      <c r="Q12" s="31">
        <f>IF(P12&gt;0,P12*M9,0)</f>
        <v>0</v>
      </c>
      <c r="R12" s="68" t="str">
        <f t="shared" ref="R12:AD12" si="19">IF(ISBLANK(R75)=TRUE,"",R75)</f>
        <v/>
      </c>
      <c r="S12" s="68" t="str">
        <f t="shared" si="19"/>
        <v/>
      </c>
      <c r="T12" s="68" t="str">
        <f t="shared" si="19"/>
        <v/>
      </c>
      <c r="U12" s="68" t="str">
        <f t="shared" si="19"/>
        <v/>
      </c>
      <c r="V12" s="68" t="str">
        <f t="shared" si="19"/>
        <v/>
      </c>
      <c r="W12" s="68" t="str">
        <f t="shared" si="19"/>
        <v/>
      </c>
      <c r="X12" s="68" t="str">
        <f t="shared" si="19"/>
        <v/>
      </c>
      <c r="Y12" s="68" t="str">
        <f t="shared" si="19"/>
        <v/>
      </c>
      <c r="Z12" s="68" t="str">
        <f t="shared" si="19"/>
        <v/>
      </c>
      <c r="AA12" s="68" t="str">
        <f t="shared" si="19"/>
        <v/>
      </c>
      <c r="AB12" s="68" t="str">
        <f t="shared" si="19"/>
        <v/>
      </c>
      <c r="AC12" s="68" t="str">
        <f t="shared" si="19"/>
        <v/>
      </c>
      <c r="AD12" s="68" t="str">
        <f t="shared" si="19"/>
        <v/>
      </c>
    </row>
    <row r="13" spans="1:30" s="32" customFormat="1" ht="24" x14ac:dyDescent="0.2">
      <c r="A13" s="76" t="s">
        <v>7</v>
      </c>
      <c r="B13" s="90" t="s">
        <v>30</v>
      </c>
      <c r="C13" s="91"/>
      <c r="D13" s="240">
        <f>SUM(D14:D15)</f>
        <v>6</v>
      </c>
      <c r="E13" s="82"/>
      <c r="F13" s="82"/>
      <c r="G13" s="175">
        <f t="shared" si="8"/>
        <v>0</v>
      </c>
      <c r="H13" s="30">
        <f t="shared" si="5"/>
        <v>0</v>
      </c>
      <c r="J13" s="68" t="str">
        <f t="shared" ref="J13:O13" si="20">IF(ISBLANK(J74)=TRUE,"",J74)</f>
        <v>AS 332</v>
      </c>
      <c r="K13" s="68" t="str">
        <f t="shared" si="20"/>
        <v>Livestock Breeding &amp; Genetics</v>
      </c>
      <c r="L13" s="189" t="str">
        <f t="shared" si="20"/>
        <v>Prereq AS 101 or DS 130 and BIO 103 or 153; Spring ONLY</v>
      </c>
      <c r="M13" s="69">
        <f t="shared" si="20"/>
        <v>4</v>
      </c>
      <c r="N13" s="69" t="str">
        <f t="shared" si="20"/>
        <v>S</v>
      </c>
      <c r="O13" s="69" t="str">
        <f t="shared" si="20"/>
        <v/>
      </c>
      <c r="P13" s="30">
        <f>IF(O13="A",4,IF(O13="B",3,IF(O13="C",2,IF(O13="D",1,0))))</f>
        <v>0</v>
      </c>
      <c r="Q13" s="31">
        <f>IF(P13&gt;0,P13*M13,0)</f>
        <v>0</v>
      </c>
      <c r="U13" s="32" t="s">
        <v>107</v>
      </c>
      <c r="V13" s="32">
        <v>3</v>
      </c>
      <c r="W13" s="32">
        <v>3</v>
      </c>
      <c r="X13" s="32">
        <f t="shared" si="13"/>
        <v>9</v>
      </c>
      <c r="Y13" s="32">
        <v>0</v>
      </c>
      <c r="Z13" s="32">
        <v>1</v>
      </c>
      <c r="AA13" s="32">
        <f t="shared" si="14"/>
        <v>0</v>
      </c>
      <c r="AB13" s="32">
        <f t="shared" si="15"/>
        <v>9</v>
      </c>
      <c r="AC13" s="32">
        <f t="shared" si="3"/>
        <v>2.25</v>
      </c>
    </row>
    <row r="14" spans="1:30" s="32" customFormat="1" ht="15" customHeight="1" x14ac:dyDescent="0.2">
      <c r="A14" s="67" t="str">
        <f t="shared" ref="A14:F14" si="21">IF(ISBLANK(A65)=TRUE,"",A65)</f>
        <v>ECON 201</v>
      </c>
      <c r="B14" s="187" t="str">
        <f t="shared" si="21"/>
        <v>Principles of Microeconomics (SGR 3)</v>
      </c>
      <c r="C14" s="67" t="str">
        <f t="shared" si="21"/>
        <v/>
      </c>
      <c r="D14" s="81">
        <f t="shared" si="21"/>
        <v>3</v>
      </c>
      <c r="E14" s="67" t="str">
        <f t="shared" si="21"/>
        <v/>
      </c>
      <c r="F14" s="67" t="str">
        <f t="shared" si="21"/>
        <v/>
      </c>
      <c r="G14" s="175">
        <f t="shared" si="8"/>
        <v>0</v>
      </c>
      <c r="H14" s="30">
        <f t="shared" si="5"/>
        <v>0</v>
      </c>
      <c r="J14" s="68" t="str">
        <f t="shared" ref="J14:O14" si="22">IF(ISBLANK(A73)=TRUE,"",A73)</f>
        <v>AS 333/333L</v>
      </c>
      <c r="K14" s="68" t="str">
        <f t="shared" si="22"/>
        <v>Livestock Reproduction/Lab</v>
      </c>
      <c r="L14" s="162" t="str">
        <f t="shared" si="22"/>
        <v>Prereq VET 223; Fall ONLY</v>
      </c>
      <c r="M14" s="69">
        <f t="shared" si="22"/>
        <v>3</v>
      </c>
      <c r="N14" s="69" t="str">
        <f t="shared" si="22"/>
        <v>F</v>
      </c>
      <c r="O14" s="69" t="str">
        <f t="shared" si="22"/>
        <v/>
      </c>
      <c r="P14" s="30">
        <f>IF(O14="A",4,IF(O14="B",3,IF(O14="C",2,IF(O14="D",1,0))))</f>
        <v>0</v>
      </c>
      <c r="Q14" s="31">
        <f>IF(P14&gt;0,P14*M14,0)</f>
        <v>0</v>
      </c>
      <c r="U14" s="32" t="s">
        <v>113</v>
      </c>
      <c r="V14" s="32">
        <v>2</v>
      </c>
      <c r="W14" s="32">
        <v>3</v>
      </c>
      <c r="X14" s="32">
        <f t="shared" si="13"/>
        <v>6</v>
      </c>
      <c r="Y14" s="32">
        <v>4</v>
      </c>
      <c r="Z14" s="32">
        <v>1</v>
      </c>
      <c r="AA14" s="32">
        <f t="shared" si="14"/>
        <v>4</v>
      </c>
      <c r="AB14" s="32">
        <f t="shared" si="15"/>
        <v>10</v>
      </c>
      <c r="AC14" s="32">
        <f t="shared" si="3"/>
        <v>2.5</v>
      </c>
    </row>
    <row r="15" spans="1:30" s="32" customFormat="1" ht="18" customHeight="1" x14ac:dyDescent="0.2">
      <c r="A15" s="67" t="str">
        <f t="shared" ref="A15:F15" si="23">IF(ISBLANK(J65)=TRUE,"",J65)</f>
        <v>ABS 203</v>
      </c>
      <c r="B15" s="67" t="str">
        <f t="shared" si="23"/>
        <v>Global Food Systems (SGR 3)</v>
      </c>
      <c r="C15" s="67" t="str">
        <f t="shared" si="23"/>
        <v/>
      </c>
      <c r="D15" s="81">
        <f t="shared" si="23"/>
        <v>3</v>
      </c>
      <c r="E15" s="67" t="str">
        <f t="shared" si="23"/>
        <v/>
      </c>
      <c r="F15" s="67" t="str">
        <f t="shared" si="23"/>
        <v/>
      </c>
      <c r="G15" s="175">
        <f t="shared" si="8"/>
        <v>0</v>
      </c>
      <c r="H15" s="30">
        <f t="shared" si="5"/>
        <v>0</v>
      </c>
      <c r="J15" s="70" t="str">
        <f t="shared" ref="J15:O15" si="24">IF(ISBLANK(A75)=TRUE,"",A75)</f>
        <v>AS 389</v>
      </c>
      <c r="K15" s="70" t="str">
        <f t="shared" si="24"/>
        <v>Current Issues in Animal Science</v>
      </c>
      <c r="L15" s="70" t="str">
        <f t="shared" si="24"/>
        <v/>
      </c>
      <c r="M15" s="87">
        <f t="shared" si="24"/>
        <v>3</v>
      </c>
      <c r="N15" s="87" t="str">
        <f t="shared" si="24"/>
        <v/>
      </c>
      <c r="O15" s="87" t="str">
        <f t="shared" si="24"/>
        <v/>
      </c>
      <c r="P15" s="30">
        <f>IF(O15="A",4,IF(O15="B",3,IF(O15="C",2,IF(O15="D",1,0))))</f>
        <v>0</v>
      </c>
      <c r="Q15" s="31">
        <f>IF(P15&gt;0,P15*M15,0)</f>
        <v>0</v>
      </c>
      <c r="U15" s="32" t="s">
        <v>114</v>
      </c>
      <c r="V15" s="32">
        <v>2</v>
      </c>
      <c r="W15" s="32">
        <v>3</v>
      </c>
      <c r="X15" s="32">
        <f t="shared" si="13"/>
        <v>6</v>
      </c>
      <c r="Y15" s="32">
        <v>3</v>
      </c>
      <c r="Z15" s="32">
        <v>1</v>
      </c>
      <c r="AA15" s="32">
        <f t="shared" si="14"/>
        <v>3</v>
      </c>
      <c r="AB15" s="32">
        <f t="shared" si="15"/>
        <v>9</v>
      </c>
      <c r="AC15" s="32">
        <f t="shared" si="3"/>
        <v>2.25</v>
      </c>
    </row>
    <row r="16" spans="1:30" s="32" customFormat="1" ht="18" customHeight="1" x14ac:dyDescent="0.2">
      <c r="B16" s="31"/>
      <c r="C16" s="31"/>
      <c r="D16" s="30"/>
      <c r="E16" s="30"/>
      <c r="F16" s="30"/>
      <c r="G16" s="175">
        <f t="shared" si="8"/>
        <v>0</v>
      </c>
      <c r="H16" s="30">
        <f t="shared" si="5"/>
        <v>0</v>
      </c>
      <c r="J16" s="158" t="str">
        <f t="shared" ref="J16:O16" si="25">IF(ISBLANK(J75)=TRUE,"",J75)</f>
        <v>VET 403</v>
      </c>
      <c r="K16" s="158" t="str">
        <f t="shared" si="25"/>
        <v>Animal Diseases and Their Control</v>
      </c>
      <c r="L16" s="158" t="str">
        <f t="shared" si="25"/>
        <v>Spring ONLY</v>
      </c>
      <c r="M16" s="190">
        <f t="shared" si="25"/>
        <v>3</v>
      </c>
      <c r="N16" s="190" t="str">
        <f t="shared" si="25"/>
        <v>S</v>
      </c>
      <c r="O16" s="158" t="str">
        <f t="shared" si="25"/>
        <v/>
      </c>
      <c r="P16" s="30">
        <f>IF(O17="A",4,IF(O17="B",3,IF(O17="C",2,IF(O17="D",1,0))))</f>
        <v>0</v>
      </c>
      <c r="Q16" s="31">
        <f t="shared" ref="Q16:Q23" si="26">IF(P16&gt;0,P16*M17,0)</f>
        <v>0</v>
      </c>
      <c r="U16" s="32" t="s">
        <v>115</v>
      </c>
      <c r="V16" s="32">
        <v>2</v>
      </c>
      <c r="W16" s="32">
        <v>3</v>
      </c>
      <c r="X16" s="32">
        <f t="shared" si="13"/>
        <v>6</v>
      </c>
      <c r="Y16" s="32">
        <v>2</v>
      </c>
      <c r="Z16" s="32">
        <v>1</v>
      </c>
      <c r="AA16" s="32">
        <f t="shared" si="14"/>
        <v>2</v>
      </c>
      <c r="AB16" s="32">
        <f t="shared" si="15"/>
        <v>8</v>
      </c>
      <c r="AC16" s="32">
        <f t="shared" si="3"/>
        <v>2</v>
      </c>
    </row>
    <row r="17" spans="1:30" s="32" customFormat="1" ht="18" customHeight="1" x14ac:dyDescent="0.2">
      <c r="A17" s="76" t="s">
        <v>8</v>
      </c>
      <c r="B17" s="90" t="s">
        <v>31</v>
      </c>
      <c r="C17" s="91"/>
      <c r="D17" s="101">
        <f>SUM(D18:D19)</f>
        <v>6</v>
      </c>
      <c r="E17" s="82"/>
      <c r="F17" s="82"/>
      <c r="G17" s="175">
        <f t="shared" si="8"/>
        <v>0</v>
      </c>
      <c r="H17" s="30">
        <f t="shared" si="5"/>
        <v>0</v>
      </c>
      <c r="J17" s="170" t="s">
        <v>168</v>
      </c>
      <c r="K17" s="167"/>
      <c r="L17" s="167" t="s">
        <v>81</v>
      </c>
      <c r="M17" s="171">
        <f>SUM(M18:M20)</f>
        <v>9</v>
      </c>
      <c r="N17" s="168"/>
      <c r="O17" s="168"/>
      <c r="P17" s="30">
        <f>IF(O18="A",4,IF(O18="B",3,IF(O18="C",2,IF(O18="D",1,0))))</f>
        <v>0</v>
      </c>
      <c r="Q17" s="31">
        <f t="shared" si="26"/>
        <v>0</v>
      </c>
      <c r="U17" s="32" t="s">
        <v>116</v>
      </c>
      <c r="V17" s="32">
        <v>2</v>
      </c>
      <c r="W17" s="32">
        <v>3</v>
      </c>
      <c r="X17" s="32">
        <f t="shared" si="13"/>
        <v>6</v>
      </c>
      <c r="Y17" s="32">
        <v>1</v>
      </c>
      <c r="Z17" s="32">
        <v>1</v>
      </c>
      <c r="AA17" s="32">
        <f t="shared" si="14"/>
        <v>1</v>
      </c>
      <c r="AB17" s="32">
        <f t="shared" si="15"/>
        <v>7</v>
      </c>
      <c r="AC17" s="32">
        <f t="shared" si="3"/>
        <v>1.75</v>
      </c>
    </row>
    <row r="18" spans="1:30" s="32" customFormat="1" ht="25.5" customHeight="1" x14ac:dyDescent="0.2">
      <c r="A18" s="67" t="str">
        <f t="shared" ref="A18:F18" si="27">IF(ISBLANK(J58)=TRUE,"",J58)</f>
        <v>SGR #4</v>
      </c>
      <c r="B18" s="67" t="str">
        <f t="shared" si="27"/>
        <v>Humanities/Arts Diversity (SGR4)</v>
      </c>
      <c r="C18" s="67" t="str">
        <f t="shared" si="27"/>
        <v/>
      </c>
      <c r="D18" s="81">
        <f t="shared" si="27"/>
        <v>3</v>
      </c>
      <c r="E18" s="81" t="str">
        <f t="shared" si="27"/>
        <v/>
      </c>
      <c r="F18" s="81" t="str">
        <f t="shared" si="27"/>
        <v/>
      </c>
      <c r="G18" s="175">
        <f t="shared" si="8"/>
        <v>0</v>
      </c>
      <c r="H18" s="30">
        <f t="shared" si="5"/>
        <v>0</v>
      </c>
      <c r="J18" s="158" t="str">
        <f t="shared" ref="J18:K18" si="28">A82</f>
        <v>AS Capstone Course</v>
      </c>
      <c r="K18" s="158" t="str">
        <f t="shared" si="28"/>
        <v>Select from: AS 445/L, 450, 474/L, 475, 476/L, 477/L, 478/L</v>
      </c>
      <c r="L18" s="159" t="str">
        <f t="shared" ref="L18:O19" si="29">IF(ISBLANK(C82)=TRUE,"",C82)</f>
        <v>Prereq dependent on course -- see course list</v>
      </c>
      <c r="M18" s="87">
        <f t="shared" si="29"/>
        <v>3</v>
      </c>
      <c r="N18" s="87" t="str">
        <f t="shared" si="29"/>
        <v/>
      </c>
      <c r="O18" s="87" t="str">
        <f t="shared" si="29"/>
        <v/>
      </c>
      <c r="P18" s="30">
        <f>IF(O19="A",4,IF(O19="B",3,IF(O19="C",2,IF(O19="D",1,0))))</f>
        <v>0</v>
      </c>
      <c r="Q18" s="31">
        <f t="shared" si="26"/>
        <v>0</v>
      </c>
      <c r="R18" s="70" t="str">
        <f t="shared" ref="R18:AD18" si="30">IF(ISBLANK(R77)=TRUE,"",R77)</f>
        <v/>
      </c>
      <c r="S18" s="70" t="str">
        <f t="shared" si="30"/>
        <v/>
      </c>
      <c r="T18" s="70" t="str">
        <f t="shared" si="30"/>
        <v/>
      </c>
      <c r="U18" s="70" t="str">
        <f t="shared" si="30"/>
        <v/>
      </c>
      <c r="V18" s="70" t="str">
        <f t="shared" si="30"/>
        <v/>
      </c>
      <c r="W18" s="70" t="str">
        <f t="shared" si="30"/>
        <v/>
      </c>
      <c r="X18" s="70" t="str">
        <f t="shared" si="30"/>
        <v/>
      </c>
      <c r="Y18" s="70" t="str">
        <f t="shared" si="30"/>
        <v/>
      </c>
      <c r="Z18" s="70" t="str">
        <f t="shared" si="30"/>
        <v/>
      </c>
      <c r="AA18" s="70" t="str">
        <f t="shared" si="30"/>
        <v/>
      </c>
      <c r="AB18" s="70" t="str">
        <f t="shared" si="30"/>
        <v/>
      </c>
      <c r="AC18" s="70" t="str">
        <f t="shared" si="30"/>
        <v/>
      </c>
      <c r="AD18" s="70" t="str">
        <f t="shared" si="30"/>
        <v/>
      </c>
    </row>
    <row r="19" spans="1:30" s="32" customFormat="1" ht="22.5" customHeight="1" x14ac:dyDescent="0.2">
      <c r="A19" s="67" t="str">
        <f t="shared" ref="A19:F19" si="31">IF(ISBLANK(J66)=TRUE,"",J66)</f>
        <v>SGR #4</v>
      </c>
      <c r="B19" s="67" t="str">
        <f t="shared" si="31"/>
        <v>Humanities/Arts Diversity (SGR 4)</v>
      </c>
      <c r="C19" s="67" t="str">
        <f t="shared" si="31"/>
        <v/>
      </c>
      <c r="D19" s="81">
        <f t="shared" si="31"/>
        <v>3</v>
      </c>
      <c r="E19" s="81" t="str">
        <f t="shared" si="31"/>
        <v/>
      </c>
      <c r="F19" s="81" t="str">
        <f t="shared" si="31"/>
        <v/>
      </c>
      <c r="G19" s="175">
        <f t="shared" si="8"/>
        <v>0</v>
      </c>
      <c r="H19" s="30">
        <f t="shared" si="5"/>
        <v>0</v>
      </c>
      <c r="J19" s="158" t="str">
        <f>IF(ISBLANK(A83)=TRUE,"",A83)</f>
        <v>AS Capstone Course</v>
      </c>
      <c r="K19" s="158" t="str">
        <f>IF(ISBLANK(B83)=TRUE,"",B83)</f>
        <v>Select from: AS 445/L, 450, 474/L, 475, 476/L, 477/L, 478/L</v>
      </c>
      <c r="L19" s="159" t="str">
        <f t="shared" si="29"/>
        <v>Prereq dependent on course -- see course list</v>
      </c>
      <c r="M19" s="87">
        <f t="shared" si="29"/>
        <v>3</v>
      </c>
      <c r="N19" s="87" t="str">
        <f t="shared" si="29"/>
        <v/>
      </c>
      <c r="O19" s="87" t="str">
        <f t="shared" si="29"/>
        <v/>
      </c>
      <c r="P19" s="30">
        <f>IF(O20="A",4,IF(O20="B",3,IF(O20="C",2,IF(O20="D",1,0))))</f>
        <v>0</v>
      </c>
      <c r="Q19" s="31">
        <f t="shared" si="26"/>
        <v>0</v>
      </c>
      <c r="U19" s="32" t="s">
        <v>117</v>
      </c>
      <c r="V19" s="32">
        <v>1</v>
      </c>
      <c r="W19" s="32">
        <v>3</v>
      </c>
      <c r="X19" s="32">
        <f t="shared" si="13"/>
        <v>3</v>
      </c>
      <c r="Y19" s="32">
        <v>4</v>
      </c>
      <c r="Z19" s="32">
        <v>1</v>
      </c>
      <c r="AA19" s="32">
        <f t="shared" si="14"/>
        <v>4</v>
      </c>
      <c r="AB19" s="32">
        <f t="shared" si="15"/>
        <v>7</v>
      </c>
      <c r="AC19" s="32">
        <f t="shared" si="3"/>
        <v>1.75</v>
      </c>
    </row>
    <row r="20" spans="1:30" s="32" customFormat="1" ht="22.5" customHeight="1" x14ac:dyDescent="0.2">
      <c r="B20" s="31"/>
      <c r="C20" s="31"/>
      <c r="D20" s="30"/>
      <c r="E20" s="30"/>
      <c r="F20" s="30"/>
      <c r="G20" s="175">
        <f t="shared" si="8"/>
        <v>0</v>
      </c>
      <c r="H20" s="30">
        <f t="shared" si="5"/>
        <v>0</v>
      </c>
      <c r="J20" s="158" t="str">
        <f t="shared" ref="J20:O20" si="32">IF(ISBLANK(J82)=TRUE,"",J82)</f>
        <v>AS Capstone Course</v>
      </c>
      <c r="K20" s="158" t="str">
        <f t="shared" si="32"/>
        <v>Select from: AS 445/L, 450, 474/L, 475, 476/L, 477/L, 478/L</v>
      </c>
      <c r="L20" s="159" t="str">
        <f t="shared" si="32"/>
        <v>Prereq dependent on course -- see course list</v>
      </c>
      <c r="M20" s="87">
        <f t="shared" si="32"/>
        <v>3</v>
      </c>
      <c r="N20" s="87" t="str">
        <f t="shared" si="32"/>
        <v/>
      </c>
      <c r="O20" s="87" t="str">
        <f t="shared" si="32"/>
        <v/>
      </c>
      <c r="P20" s="30">
        <f>IF(O21="A",4,IF(O21="B",3,IF(O21="C",2,IF(O21="D",1,0))))</f>
        <v>0</v>
      </c>
      <c r="Q20" s="31">
        <f t="shared" si="26"/>
        <v>0</v>
      </c>
      <c r="U20" s="32" t="s">
        <v>118</v>
      </c>
      <c r="V20" s="32">
        <v>1</v>
      </c>
      <c r="W20" s="32">
        <v>3</v>
      </c>
      <c r="X20" s="32">
        <f t="shared" si="13"/>
        <v>3</v>
      </c>
      <c r="Y20" s="32">
        <v>3</v>
      </c>
      <c r="Z20" s="32">
        <v>1</v>
      </c>
      <c r="AA20" s="32">
        <f t="shared" si="14"/>
        <v>3</v>
      </c>
      <c r="AB20" s="32">
        <f t="shared" si="15"/>
        <v>6</v>
      </c>
      <c r="AC20" s="32">
        <f t="shared" si="3"/>
        <v>1.5</v>
      </c>
    </row>
    <row r="21" spans="1:30" s="32" customFormat="1" ht="15.75" customHeight="1" x14ac:dyDescent="0.2">
      <c r="A21" s="76" t="s">
        <v>9</v>
      </c>
      <c r="B21" s="90" t="s">
        <v>32</v>
      </c>
      <c r="C21" s="29"/>
      <c r="D21" s="71">
        <f>SUM(D22)</f>
        <v>3</v>
      </c>
      <c r="E21" s="80"/>
      <c r="F21" s="80"/>
      <c r="G21" s="175">
        <f t="shared" si="8"/>
        <v>0</v>
      </c>
      <c r="H21" s="30">
        <f t="shared" si="5"/>
        <v>0</v>
      </c>
      <c r="J21" s="115" t="s">
        <v>77</v>
      </c>
      <c r="K21" s="115"/>
      <c r="L21" s="115"/>
      <c r="M21" s="171">
        <f>SUM(M22:M24)</f>
        <v>13</v>
      </c>
      <c r="N21" s="168"/>
      <c r="O21" s="168"/>
      <c r="P21" s="30">
        <f>IF(O22="a/a",4,IF(O22="a/b",3.75,IF(O22="a/c",3.5,IF(O22="a/d",3.25,IF(O22="a/f",3,IF(O22="b/a",3.25,IF(O22="b/b",3,IF(O22="b/c",2.75,IF(O22="b/d",2.5,IF(O22="b/f",2.25,IF(O22="c/a",2.5,IF(O22="c/b",2.25,IF(O22="c/c",2,IF(O22="c/d",1.75,IF(O22="c/f",1.5,IF(O22="d/a",1.75,IF(O22="d/b",1.5,IF(O22="d/c",1.25,IF(O22="d/d",1,IF(O22="d/f",0.75,IF(O22="f/a",1,IF(O22="f/b",75,IF(O22="f/c",0.5,IF(O22="f/d",0.25,0))))))))))))))))))))))))</f>
        <v>0</v>
      </c>
      <c r="Q21" s="31">
        <f t="shared" si="26"/>
        <v>0</v>
      </c>
      <c r="U21" s="32" t="s">
        <v>119</v>
      </c>
      <c r="V21" s="32">
        <v>1</v>
      </c>
      <c r="W21" s="32">
        <v>3</v>
      </c>
      <c r="X21" s="32">
        <f t="shared" si="13"/>
        <v>3</v>
      </c>
      <c r="Y21" s="32">
        <v>2</v>
      </c>
      <c r="Z21" s="32">
        <v>1</v>
      </c>
      <c r="AA21" s="32">
        <f t="shared" si="14"/>
        <v>2</v>
      </c>
      <c r="AB21" s="32">
        <f t="shared" si="15"/>
        <v>5</v>
      </c>
      <c r="AC21" s="32">
        <f t="shared" si="3"/>
        <v>1.25</v>
      </c>
    </row>
    <row r="22" spans="1:30" s="32" customFormat="1" ht="24.75" customHeight="1" x14ac:dyDescent="0.2">
      <c r="A22" s="67" t="str">
        <f t="shared" ref="A22:F22" si="33">IF(ISBLANK(A57)=TRUE,"",A57)</f>
        <v>MATH 102</v>
      </c>
      <c r="B22" s="67" t="str">
        <f t="shared" si="33"/>
        <v>College Algebra (SGR 5)</v>
      </c>
      <c r="C22" s="246" t="str">
        <f t="shared" si="33"/>
        <v>or  MATH 115 (5cr), 121-121L (5), 123 (4) based on placement</v>
      </c>
      <c r="D22" s="81">
        <f t="shared" si="33"/>
        <v>3</v>
      </c>
      <c r="E22" s="81" t="str">
        <f t="shared" si="33"/>
        <v/>
      </c>
      <c r="F22" s="81" t="str">
        <f t="shared" si="33"/>
        <v/>
      </c>
      <c r="G22" s="175">
        <f t="shared" si="8"/>
        <v>0</v>
      </c>
      <c r="H22" s="30">
        <f t="shared" si="5"/>
        <v>0</v>
      </c>
      <c r="J22" s="158" t="str">
        <f t="shared" ref="J22:O22" si="34">IF(ISBLANK(J55)=TRUE,"",J55)</f>
        <v>CHEM 106/L OR CHEM 112/L</v>
      </c>
      <c r="K22" s="158" t="str">
        <f t="shared" si="34"/>
        <v>Chemistry Survey/Lab OR General Chemistry I/Lab</v>
      </c>
      <c r="L22" s="161" t="str">
        <f t="shared" si="34"/>
        <v>CHEM 106: Prereq MATH 102</v>
      </c>
      <c r="M22" s="190">
        <f t="shared" si="34"/>
        <v>4</v>
      </c>
      <c r="N22" s="190" t="str">
        <f t="shared" si="34"/>
        <v/>
      </c>
      <c r="O22" s="190" t="str">
        <f t="shared" si="34"/>
        <v/>
      </c>
      <c r="P22" s="30">
        <f>IF(M23=5,S22,T22)</f>
        <v>0</v>
      </c>
      <c r="Q22" s="31">
        <f t="shared" si="26"/>
        <v>0</v>
      </c>
      <c r="S22" s="32">
        <f>IF(O23="a/a",4,IF(O23="a/b",3.8,IF(O23="a/c",3.6,IF(O23="a/d",3.4,IF(O23="a/f",3.2,IF(O23="b/a",3.2,IF(O23="b/b",3,IF(O23="b/c",2.8,IF(O23="b/d",2.6,IF(O23="b/f",2.4,IF(O23="c/a",2.4,IF(O23="c/b",2.2,IF(O23="c/c",2,IF(O23="c/d",1.8,IF(O23="c/f",1.6,IF(O23="d/a",1.6,IF(O23="d/b",1.4,IF(O23="d/c",1.2,IF(O23="d/d",1,IF(O23="d/f",0.8,IF(O23="f/a",0.8,IF(O23="f/b",0.6,IF(O23="f/c",0.4,IF(O23="f/d",0.2,0))))))))))))))))))))))))</f>
        <v>0</v>
      </c>
      <c r="T22" s="32">
        <f>IF(O23="a/a",4,IF(O23="a/b",3.75,IF(O23="a/c",3.5,IF(O23="a/d",3.25,IF(O23="a/f",3,IF(O23="b/a",3.25,IF(O23="b/b",3,IF(O23="b/c",2.75,IF(O23="b/d",2.5,IF(O23="b/f",2.25,IF(O23="c/a",2.5,IF(O23="c/b",2.25,IF(O23="c/c",2,IF(O23="c/d",1.75,IF(O23="c/f",1.5,IF(O23="d/a",1.75,IF(O23="d/b",1.5,IF(O23="d/c",1.25,IF(O23="d/d",1,IF(O23="d/f",0.75,IF(O23="f/a",1,IF(O23="f/b",75,IF(O23="f/c",0.5,IF(O23="f/d",0.25,0))))))))))))))))))))))))</f>
        <v>0</v>
      </c>
      <c r="U22" s="32" t="s">
        <v>120</v>
      </c>
      <c r="V22" s="32">
        <v>1</v>
      </c>
      <c r="W22" s="32">
        <v>3</v>
      </c>
      <c r="X22" s="32">
        <f t="shared" si="13"/>
        <v>3</v>
      </c>
      <c r="Y22" s="32">
        <v>1</v>
      </c>
      <c r="Z22" s="32">
        <v>1</v>
      </c>
      <c r="AA22" s="32">
        <f t="shared" si="14"/>
        <v>1</v>
      </c>
      <c r="AB22" s="32">
        <f t="shared" si="15"/>
        <v>4</v>
      </c>
      <c r="AC22" s="32">
        <f t="shared" si="3"/>
        <v>1</v>
      </c>
    </row>
    <row r="23" spans="1:30" s="32" customFormat="1" ht="28.5" customHeight="1" x14ac:dyDescent="0.2">
      <c r="B23" s="31"/>
      <c r="C23" s="31"/>
      <c r="D23" s="30"/>
      <c r="E23" s="30"/>
      <c r="F23" s="30"/>
      <c r="G23" s="175">
        <f t="shared" si="8"/>
        <v>0</v>
      </c>
      <c r="H23" s="30">
        <f t="shared" si="5"/>
        <v>0</v>
      </c>
      <c r="J23" s="158" t="str">
        <f t="shared" ref="J23:O23" si="35">IF(ISBLANK(A64)=TRUE,"",A64)</f>
        <v>CHEM 108/L OR CHEM 326/L</v>
      </c>
      <c r="K23" s="158" t="str">
        <f t="shared" si="35"/>
        <v>Organic &amp; Biochemistry/Lab OR Organic Chemistry/Lab</v>
      </c>
      <c r="L23" s="161" t="str">
        <f t="shared" si="35"/>
        <v xml:space="preserve">CHEM 108: Prereq CHEM 106 or 112                          CHEM 326: Prereq CHEM 114 </v>
      </c>
      <c r="M23" s="190">
        <f t="shared" si="35"/>
        <v>5</v>
      </c>
      <c r="N23" s="190" t="str">
        <f t="shared" si="35"/>
        <v/>
      </c>
      <c r="O23" s="190" t="str">
        <f t="shared" si="35"/>
        <v/>
      </c>
      <c r="P23" s="30">
        <f>IF(O24="A",4,IF(O24="B",3,IF(O24="C",2,IF(O24="D",1,0))))</f>
        <v>0</v>
      </c>
      <c r="Q23" s="31">
        <f t="shared" si="26"/>
        <v>0</v>
      </c>
      <c r="U23" s="32" t="s">
        <v>108</v>
      </c>
      <c r="V23" s="32">
        <v>1</v>
      </c>
      <c r="W23" s="32">
        <v>3</v>
      </c>
      <c r="X23" s="32">
        <f t="shared" si="13"/>
        <v>3</v>
      </c>
      <c r="Y23" s="32">
        <v>0</v>
      </c>
      <c r="Z23" s="32">
        <v>1</v>
      </c>
      <c r="AA23" s="32">
        <f t="shared" si="14"/>
        <v>0</v>
      </c>
      <c r="AB23" s="32">
        <f t="shared" si="15"/>
        <v>3</v>
      </c>
      <c r="AC23" s="32">
        <f t="shared" si="3"/>
        <v>0.75</v>
      </c>
    </row>
    <row r="24" spans="1:30" s="32" customFormat="1" ht="15.75" customHeight="1" x14ac:dyDescent="0.2">
      <c r="A24" s="76" t="s">
        <v>10</v>
      </c>
      <c r="B24" s="90" t="s">
        <v>33</v>
      </c>
      <c r="C24" s="29"/>
      <c r="D24" s="71">
        <f>SUM(D25:D26)</f>
        <v>6</v>
      </c>
      <c r="E24" s="80"/>
      <c r="F24" s="80"/>
      <c r="G24" s="175">
        <f t="shared" si="8"/>
        <v>0</v>
      </c>
      <c r="H24" s="30">
        <f t="shared" si="5"/>
        <v>0</v>
      </c>
      <c r="J24" s="70" t="str">
        <f t="shared" ref="J24:O24" si="36">IF(ISBLANK(J64)=TRUE,"",J64)</f>
        <v>VET 223/223L</v>
      </c>
      <c r="K24" s="70" t="str">
        <f t="shared" si="36"/>
        <v>Anatomy &amp; Physiology of Livestock/Lab</v>
      </c>
      <c r="L24" s="159" t="str">
        <f t="shared" si="36"/>
        <v>Prereq CHEM 120 or 108; Spring ONLY</v>
      </c>
      <c r="M24" s="87">
        <f t="shared" si="36"/>
        <v>4</v>
      </c>
      <c r="N24" s="87" t="str">
        <f t="shared" si="36"/>
        <v>S</v>
      </c>
      <c r="O24" s="87" t="str">
        <f t="shared" si="36"/>
        <v/>
      </c>
      <c r="P24" s="30">
        <f>IF(O16="A",4,IF(O16="B",3,IF(O16="C",2,IF(O16="D",1,0))))</f>
        <v>0</v>
      </c>
      <c r="Q24" s="31">
        <f>IF(P24&gt;0,P24*M16,0)</f>
        <v>0</v>
      </c>
      <c r="U24" s="32" t="s">
        <v>121</v>
      </c>
      <c r="V24" s="32">
        <v>0</v>
      </c>
      <c r="W24" s="32">
        <v>3</v>
      </c>
      <c r="X24" s="32">
        <f t="shared" si="13"/>
        <v>0</v>
      </c>
      <c r="Y24" s="32">
        <v>4</v>
      </c>
      <c r="Z24" s="32">
        <v>1</v>
      </c>
      <c r="AA24" s="32">
        <f t="shared" si="14"/>
        <v>4</v>
      </c>
      <c r="AB24" s="32">
        <f t="shared" si="15"/>
        <v>4</v>
      </c>
      <c r="AC24" s="32">
        <f t="shared" si="3"/>
        <v>1</v>
      </c>
    </row>
    <row r="25" spans="1:30" s="32" customFormat="1" ht="27.75" customHeight="1" x14ac:dyDescent="0.2">
      <c r="A25" s="163" t="str">
        <f t="shared" ref="A25:F25" si="37">IF(ISBLANK(A59)=TRUE,"",A59)</f>
        <v>BIOL101/L or 151/L</v>
      </c>
      <c r="B25" s="163" t="str">
        <f t="shared" si="37"/>
        <v>Biology Survey I/Lab or General Biology I/Lab (4 cr) (SGR 6)</v>
      </c>
      <c r="C25" s="191" t="str">
        <f t="shared" si="37"/>
        <v/>
      </c>
      <c r="D25" s="188">
        <f t="shared" si="37"/>
        <v>3</v>
      </c>
      <c r="E25" s="188" t="str">
        <f t="shared" si="37"/>
        <v/>
      </c>
      <c r="F25" s="188" t="str">
        <f t="shared" si="37"/>
        <v/>
      </c>
      <c r="G25" s="175">
        <f t="shared" si="8"/>
        <v>0</v>
      </c>
      <c r="H25" s="30">
        <f t="shared" si="5"/>
        <v>0</v>
      </c>
      <c r="J25" s="172" t="s">
        <v>88</v>
      </c>
      <c r="K25" s="172"/>
      <c r="L25" s="172"/>
      <c r="M25" s="173">
        <f>SUM(M26:M27)</f>
        <v>6</v>
      </c>
      <c r="N25" s="174"/>
      <c r="O25" s="174"/>
      <c r="P25" s="30">
        <f>IF(O25="A",4,IF(O25="B",3,IF(O25="C",2,IF(O25="D",1,0))))</f>
        <v>0</v>
      </c>
      <c r="Q25" s="31">
        <f>IF(P25&gt;0,P25*M25,0)</f>
        <v>0</v>
      </c>
      <c r="U25" s="32" t="s">
        <v>122</v>
      </c>
      <c r="V25" s="32">
        <v>0</v>
      </c>
      <c r="W25" s="32">
        <v>3</v>
      </c>
      <c r="X25" s="32">
        <f t="shared" si="13"/>
        <v>0</v>
      </c>
      <c r="Y25" s="32">
        <v>3</v>
      </c>
      <c r="Z25" s="32">
        <v>1</v>
      </c>
      <c r="AA25" s="32">
        <f t="shared" si="14"/>
        <v>3</v>
      </c>
      <c r="AB25" s="32">
        <f t="shared" si="15"/>
        <v>3</v>
      </c>
      <c r="AC25" s="32">
        <f t="shared" si="3"/>
        <v>0.75</v>
      </c>
    </row>
    <row r="26" spans="1:30" s="32" customFormat="1" ht="25.5" customHeight="1" x14ac:dyDescent="0.2">
      <c r="A26" s="163" t="str">
        <f t="shared" ref="A26:F26" si="38">IF(ISBLANK(J59)=TRUE,"",J59)</f>
        <v>BIOL 103/L or 153/L</v>
      </c>
      <c r="B26" s="163" t="str">
        <f t="shared" si="38"/>
        <v>Biology Survey II/Lab or General Biology II/Lab (4cr) (SGR 6)</v>
      </c>
      <c r="C26" s="191" t="str">
        <f t="shared" si="38"/>
        <v>Prereq BIOL 101 or 151</v>
      </c>
      <c r="D26" s="188">
        <f t="shared" si="38"/>
        <v>3</v>
      </c>
      <c r="E26" s="188" t="str">
        <f t="shared" si="38"/>
        <v/>
      </c>
      <c r="F26" s="188" t="str">
        <f t="shared" si="38"/>
        <v/>
      </c>
      <c r="G26" s="175">
        <f t="shared" si="8"/>
        <v>0</v>
      </c>
      <c r="H26" s="30">
        <f t="shared" si="5"/>
        <v>0</v>
      </c>
      <c r="J26" s="70" t="str">
        <f t="shared" ref="J26:O26" si="39">IF(ISBLANK(J73)=TRUE,"",J73)</f>
        <v>AGEC 354</v>
      </c>
      <c r="K26" s="158" t="str">
        <f t="shared" si="39"/>
        <v>Agricultural Marketing and Prices</v>
      </c>
      <c r="L26" s="159" t="str">
        <f t="shared" si="39"/>
        <v>Prereq ECON 201 or 202</v>
      </c>
      <c r="M26" s="87">
        <f t="shared" si="39"/>
        <v>3</v>
      </c>
      <c r="N26" s="87" t="str">
        <f t="shared" si="39"/>
        <v/>
      </c>
      <c r="O26" s="87" t="str">
        <f t="shared" si="39"/>
        <v/>
      </c>
      <c r="P26" s="30">
        <f>IF(O26="A",4,IF(O26="B",3,IF(O26="C",2,IF(O26="D",1,0))))</f>
        <v>0</v>
      </c>
      <c r="Q26" s="31">
        <f>IF(P26&gt;0,P26*M26,0)</f>
        <v>0</v>
      </c>
      <c r="U26" s="32" t="s">
        <v>123</v>
      </c>
      <c r="V26" s="32">
        <v>0</v>
      </c>
      <c r="W26" s="32">
        <v>3</v>
      </c>
      <c r="X26" s="32">
        <f t="shared" si="13"/>
        <v>0</v>
      </c>
      <c r="Y26" s="32">
        <v>2</v>
      </c>
      <c r="Z26" s="32">
        <v>1</v>
      </c>
      <c r="AA26" s="32">
        <f t="shared" si="14"/>
        <v>2</v>
      </c>
      <c r="AB26" s="32">
        <f t="shared" si="15"/>
        <v>2</v>
      </c>
      <c r="AC26" s="32">
        <f t="shared" si="3"/>
        <v>0.5</v>
      </c>
    </row>
    <row r="27" spans="1:30" s="32" customFormat="1" ht="18" customHeight="1" x14ac:dyDescent="0.2">
      <c r="G27" s="175">
        <f>IF(F27="A",4,IF(F27="B",3,IF(F27="C",2,IF(F27="D",1,0))))</f>
        <v>0</v>
      </c>
      <c r="H27" s="30">
        <f t="shared" si="5"/>
        <v>0</v>
      </c>
      <c r="J27" s="124" t="str">
        <f t="shared" ref="J27:O27" si="40">IF(ISBLANK(J67)=TRUE,"",J67)</f>
        <v>ACCT 210</v>
      </c>
      <c r="K27" s="124" t="str">
        <f t="shared" si="40"/>
        <v>Principles of Accounting</v>
      </c>
      <c r="L27" s="124" t="str">
        <f t="shared" si="40"/>
        <v/>
      </c>
      <c r="M27" s="128">
        <f t="shared" si="40"/>
        <v>3</v>
      </c>
      <c r="N27" s="128" t="str">
        <f t="shared" si="40"/>
        <v/>
      </c>
      <c r="O27" s="128" t="str">
        <f t="shared" si="40"/>
        <v/>
      </c>
      <c r="P27" s="30">
        <f>IF(O27="A",4,IF(O27="B",3,IF(O27="C",2,IF(O27="D",1,0))))</f>
        <v>0</v>
      </c>
      <c r="Q27" s="31">
        <f>IF(P27&gt;0,P27*M27,0)</f>
        <v>0</v>
      </c>
      <c r="U27" s="32" t="s">
        <v>124</v>
      </c>
      <c r="V27" s="32">
        <v>0</v>
      </c>
      <c r="W27" s="32">
        <v>3</v>
      </c>
      <c r="X27" s="32">
        <f t="shared" si="13"/>
        <v>0</v>
      </c>
      <c r="Y27" s="32">
        <v>1</v>
      </c>
      <c r="Z27" s="32">
        <v>1</v>
      </c>
      <c r="AA27" s="32">
        <f t="shared" si="14"/>
        <v>1</v>
      </c>
      <c r="AB27" s="32">
        <f t="shared" si="15"/>
        <v>1</v>
      </c>
      <c r="AC27" s="32">
        <f t="shared" si="3"/>
        <v>0.25</v>
      </c>
    </row>
    <row r="28" spans="1:30" s="32" customFormat="1" ht="18" customHeight="1" x14ac:dyDescent="0.2">
      <c r="B28" s="91"/>
      <c r="C28" s="92"/>
      <c r="D28" s="71"/>
      <c r="E28" s="71"/>
      <c r="F28" s="71"/>
      <c r="G28" s="175" t="e">
        <f>IF(#REF!="A",4,IF(#REF!="B",3,IF(#REF!="C",2,IF(#REF!="D",1,0))))</f>
        <v>#REF!</v>
      </c>
      <c r="H28" s="30" t="e">
        <f>IF(G28&gt;0,G28*#REF!,0)</f>
        <v>#REF!</v>
      </c>
      <c r="J28" s="170" t="s">
        <v>236</v>
      </c>
      <c r="K28" s="167"/>
      <c r="L28" s="167" t="s">
        <v>80</v>
      </c>
      <c r="M28" s="171">
        <f>SUM(M29:M29)</f>
        <v>1</v>
      </c>
      <c r="N28" s="168"/>
      <c r="O28" s="168"/>
      <c r="P28" s="30">
        <f>IF(O28="A",4,IF(O28="B",3,IF(O28="C",2,IF(O28="D",1,0))))</f>
        <v>0</v>
      </c>
      <c r="Q28" s="31">
        <f>IF(P28&gt;0,P28*M28,0)</f>
        <v>0</v>
      </c>
      <c r="U28" s="32" t="s">
        <v>125</v>
      </c>
      <c r="V28" s="32">
        <v>0</v>
      </c>
      <c r="W28" s="32">
        <v>3</v>
      </c>
      <c r="X28" s="32">
        <f t="shared" si="13"/>
        <v>0</v>
      </c>
      <c r="Y28" s="32">
        <v>0</v>
      </c>
      <c r="Z28" s="32">
        <v>1</v>
      </c>
      <c r="AA28" s="32">
        <f t="shared" si="14"/>
        <v>0</v>
      </c>
      <c r="AB28" s="32">
        <f t="shared" si="15"/>
        <v>0</v>
      </c>
      <c r="AC28" s="32">
        <f t="shared" si="3"/>
        <v>0</v>
      </c>
    </row>
    <row r="29" spans="1:30" s="32" customFormat="1" ht="25.5" customHeight="1" x14ac:dyDescent="0.2">
      <c r="A29" s="76" t="s">
        <v>34</v>
      </c>
      <c r="B29" s="31"/>
      <c r="C29" s="29"/>
      <c r="D29" s="80"/>
      <c r="E29" s="80"/>
      <c r="F29" s="80"/>
      <c r="G29" s="175" t="e">
        <f>IF(#REF!="A",4,IF(#REF!="B",3,IF(#REF!="C",2,IF(#REF!="D",1,0))))</f>
        <v>#REF!</v>
      </c>
      <c r="H29" s="30" t="e">
        <f>IF(G29&gt;0,G29*#REF!,0)</f>
        <v>#REF!</v>
      </c>
      <c r="J29" s="158" t="str">
        <f t="shared" ref="J29:O29" si="41">IF(ISBLANK(J76)=TRUE,"",J76)</f>
        <v>Experiential Learning</v>
      </c>
      <c r="K29" s="158" t="str">
        <f t="shared" si="41"/>
        <v>Select one: ABS 482, AS 322, AS 400, AS 491, AS 494, or AS 498</v>
      </c>
      <c r="L29" s="70" t="str">
        <f t="shared" si="41"/>
        <v xml:space="preserve">See course list </v>
      </c>
      <c r="M29" s="87">
        <f t="shared" si="41"/>
        <v>1</v>
      </c>
      <c r="N29" s="70" t="str">
        <f t="shared" si="41"/>
        <v/>
      </c>
      <c r="O29" s="70" t="str">
        <f t="shared" si="41"/>
        <v/>
      </c>
      <c r="P29" s="30">
        <f>IF(O29="A",4,IF(O29="B",3,IF(O29="C",2,IF(O29="D",1,0))))</f>
        <v>0</v>
      </c>
      <c r="Q29" s="31">
        <f>IF(P29&gt;0,P29*M29,0)</f>
        <v>0</v>
      </c>
    </row>
    <row r="30" spans="1:30" s="32" customFormat="1" ht="18" customHeight="1" x14ac:dyDescent="0.2">
      <c r="A30" s="76" t="s">
        <v>4</v>
      </c>
      <c r="B30" s="90" t="s">
        <v>155</v>
      </c>
      <c r="C30" s="29"/>
      <c r="D30" s="71">
        <f>SUM(D31)</f>
        <v>2</v>
      </c>
      <c r="E30" s="80"/>
      <c r="F30" s="80"/>
      <c r="G30" s="175"/>
      <c r="H30" s="30"/>
      <c r="J30" s="164" t="s">
        <v>91</v>
      </c>
      <c r="K30" s="9"/>
      <c r="L30" s="9"/>
      <c r="M30" s="239">
        <f>SUM(M31:M40)</f>
        <v>27</v>
      </c>
      <c r="N30" s="9"/>
      <c r="O30" s="9"/>
      <c r="P30" s="30"/>
      <c r="Q30" s="31"/>
    </row>
    <row r="31" spans="1:30" s="32" customFormat="1" ht="18" customHeight="1" x14ac:dyDescent="0.2">
      <c r="A31" s="42" t="str">
        <f>IF(ISBLANK(A55)=TRUE,"",A55)</f>
        <v xml:space="preserve">AS 109 </v>
      </c>
      <c r="B31" s="42" t="str">
        <f>IF(ISBLANK(B55)=TRUE,"",B55)</f>
        <v>First Year Seminar (IGR 1)</v>
      </c>
      <c r="C31" s="42" t="s">
        <v>246</v>
      </c>
      <c r="D31" s="83">
        <f>IF(ISBLANK(D55)=TRUE,"",D55)</f>
        <v>2</v>
      </c>
      <c r="E31" s="83" t="s">
        <v>69</v>
      </c>
      <c r="F31" s="83" t="str">
        <f>IF(ISBLANK(F55)=TRUE,"",F55)</f>
        <v/>
      </c>
      <c r="G31" s="175">
        <f t="shared" ref="G31:G43" si="42">IF(F28="A",4,IF(F28="B",3,IF(F28="C",2,IF(F28="D",1,0))))</f>
        <v>0</v>
      </c>
      <c r="H31" s="30">
        <f t="shared" ref="H31:H43" si="43">IF(G31&gt;0,G31*D28,0)</f>
        <v>0</v>
      </c>
      <c r="J31" s="241" t="str">
        <f t="shared" ref="J31:O31" si="44">IF(ISBLANK(J68)=TRUE,"",J68)</f>
        <v/>
      </c>
      <c r="K31" s="241" t="str">
        <f t="shared" si="44"/>
        <v>General Electives/Electives for Minors</v>
      </c>
      <c r="L31" s="241" t="str">
        <f t="shared" si="44"/>
        <v/>
      </c>
      <c r="M31" s="242">
        <f t="shared" si="44"/>
        <v>3</v>
      </c>
      <c r="N31" s="241" t="str">
        <f t="shared" si="44"/>
        <v/>
      </c>
      <c r="O31" s="241" t="str">
        <f t="shared" si="44"/>
        <v/>
      </c>
      <c r="P31" s="30">
        <f t="shared" ref="P31:P38" si="45">IF(O32="A",4,IF(O32="B",3,IF(O32="C",2,IF(O32="D",1,0))))</f>
        <v>0</v>
      </c>
      <c r="Q31" s="31">
        <f t="shared" ref="Q31:Q38" si="46">IF(P31&gt;0,P31*M32,0)</f>
        <v>0</v>
      </c>
      <c r="U31" s="32" t="s">
        <v>129</v>
      </c>
      <c r="V31" s="32">
        <v>4</v>
      </c>
      <c r="W31" s="32">
        <v>4</v>
      </c>
      <c r="X31" s="32">
        <f>V31*W31</f>
        <v>16</v>
      </c>
    </row>
    <row r="32" spans="1:30" s="32" customFormat="1" ht="18" customHeight="1" x14ac:dyDescent="0.2">
      <c r="A32" s="38"/>
      <c r="B32" s="72"/>
      <c r="C32" s="72"/>
      <c r="D32" s="39"/>
      <c r="E32" s="39"/>
      <c r="F32" s="39"/>
      <c r="G32" s="175">
        <f t="shared" si="42"/>
        <v>0</v>
      </c>
      <c r="H32" s="30">
        <f t="shared" si="43"/>
        <v>0</v>
      </c>
      <c r="J32" s="214" t="str">
        <f t="shared" ref="J32:O32" si="47">IF(ISBLANK(A77)=TRUE,"",A77)</f>
        <v/>
      </c>
      <c r="K32" s="214" t="str">
        <f t="shared" si="47"/>
        <v>General Electives/Electives for minors</v>
      </c>
      <c r="L32" s="214" t="str">
        <f t="shared" si="47"/>
        <v/>
      </c>
      <c r="M32" s="215">
        <f t="shared" si="47"/>
        <v>3</v>
      </c>
      <c r="N32" s="215" t="str">
        <f t="shared" si="47"/>
        <v/>
      </c>
      <c r="O32" s="215" t="str">
        <f t="shared" si="47"/>
        <v/>
      </c>
      <c r="P32" s="30">
        <f t="shared" si="45"/>
        <v>0</v>
      </c>
      <c r="Q32" s="31">
        <f t="shared" si="46"/>
        <v>0</v>
      </c>
      <c r="U32" s="32" t="s">
        <v>102</v>
      </c>
      <c r="V32" s="32">
        <v>3</v>
      </c>
      <c r="W32" s="32">
        <v>4</v>
      </c>
      <c r="X32" s="32">
        <f>V32*W32</f>
        <v>12</v>
      </c>
    </row>
    <row r="33" spans="1:30" s="32" customFormat="1" ht="18" customHeight="1" x14ac:dyDescent="0.2">
      <c r="A33" s="76" t="s">
        <v>5</v>
      </c>
      <c r="B33" s="90" t="s">
        <v>229</v>
      </c>
      <c r="C33" s="93"/>
      <c r="D33" s="102">
        <f>SUM(D34)</f>
        <v>3</v>
      </c>
      <c r="E33" s="84"/>
      <c r="F33" s="84"/>
      <c r="G33" s="175">
        <f t="shared" si="42"/>
        <v>0</v>
      </c>
      <c r="H33" s="30">
        <f t="shared" si="43"/>
        <v>0</v>
      </c>
      <c r="J33" s="214" t="str">
        <f>IF(ISBLANK(J77)=TRUE,"",J77)</f>
        <v/>
      </c>
      <c r="K33" s="214" t="str">
        <f>IF(ISBLANK(K77)=TRUE,"",K77)</f>
        <v>General Electives/Electives for minors</v>
      </c>
      <c r="L33" s="214" t="str">
        <f>IF(ISBLANK(L77)=TRUE,"",L77)</f>
        <v/>
      </c>
      <c r="M33" s="215">
        <f>IF(ISBLANK(M77)=TRUE,"",M77)</f>
        <v>3</v>
      </c>
      <c r="N33" s="215" t="str">
        <f>IF(ISBLANK(N77)=TRUE,"",N77)</f>
        <v/>
      </c>
      <c r="O33" s="214" t="str">
        <f>IF(ISBLANK(F86)=TRUE,"",F86)</f>
        <v/>
      </c>
      <c r="P33" s="30">
        <f t="shared" si="45"/>
        <v>0</v>
      </c>
      <c r="Q33" s="31">
        <f t="shared" si="46"/>
        <v>0</v>
      </c>
      <c r="R33" s="70" t="str">
        <f t="shared" ref="R33:AD33" si="48">IF(ISBLANK(R85)=TRUE,"",R85)</f>
        <v/>
      </c>
      <c r="S33" s="70" t="str">
        <f t="shared" si="48"/>
        <v/>
      </c>
      <c r="T33" s="70" t="str">
        <f t="shared" si="48"/>
        <v/>
      </c>
      <c r="U33" s="70" t="str">
        <f t="shared" si="48"/>
        <v/>
      </c>
      <c r="V33" s="70" t="str">
        <f t="shared" si="48"/>
        <v/>
      </c>
      <c r="W33" s="70" t="str">
        <f t="shared" si="48"/>
        <v/>
      </c>
      <c r="X33" s="70" t="str">
        <f t="shared" si="48"/>
        <v/>
      </c>
      <c r="Y33" s="70" t="str">
        <f t="shared" si="48"/>
        <v/>
      </c>
      <c r="Z33" s="70" t="str">
        <f t="shared" si="48"/>
        <v/>
      </c>
      <c r="AA33" s="70" t="str">
        <f t="shared" si="48"/>
        <v/>
      </c>
      <c r="AB33" s="70" t="str">
        <f t="shared" si="48"/>
        <v/>
      </c>
      <c r="AC33" s="70" t="str">
        <f t="shared" si="48"/>
        <v/>
      </c>
      <c r="AD33" s="70" t="str">
        <f t="shared" si="48"/>
        <v/>
      </c>
    </row>
    <row r="34" spans="1:30" s="32" customFormat="1" ht="18" customHeight="1" x14ac:dyDescent="0.2">
      <c r="A34" s="42" t="str">
        <f t="shared" ref="A34:F34" si="49">IF(ISBLANK(A76)=TRUE,"",A76)</f>
        <v>IGR #2</v>
      </c>
      <c r="B34" s="42" t="str">
        <f t="shared" si="49"/>
        <v>Cultural Awareness &amp; Social Env Resp</v>
      </c>
      <c r="C34" s="42" t="str">
        <f t="shared" si="49"/>
        <v/>
      </c>
      <c r="D34" s="83">
        <f t="shared" si="49"/>
        <v>3</v>
      </c>
      <c r="E34" s="83" t="str">
        <f t="shared" si="49"/>
        <v/>
      </c>
      <c r="F34" s="83" t="str">
        <f t="shared" si="49"/>
        <v/>
      </c>
      <c r="G34" s="175">
        <f t="shared" si="42"/>
        <v>0</v>
      </c>
      <c r="H34" s="30">
        <f t="shared" si="43"/>
        <v>0</v>
      </c>
      <c r="J34" s="214" t="str">
        <f t="shared" ref="J34:O36" si="50">IF(ISBLANK(A84)=TRUE,"",A84)</f>
        <v/>
      </c>
      <c r="K34" s="214" t="str">
        <f t="shared" si="50"/>
        <v>General Electives/Electives for Minors</v>
      </c>
      <c r="L34" s="214" t="str">
        <f t="shared" si="50"/>
        <v/>
      </c>
      <c r="M34" s="215">
        <f t="shared" si="50"/>
        <v>3</v>
      </c>
      <c r="N34" s="215" t="str">
        <f t="shared" si="50"/>
        <v/>
      </c>
      <c r="O34" s="215" t="str">
        <f t="shared" si="50"/>
        <v/>
      </c>
      <c r="P34" s="30">
        <f t="shared" si="45"/>
        <v>0</v>
      </c>
      <c r="Q34" s="31">
        <f t="shared" si="46"/>
        <v>0</v>
      </c>
      <c r="U34" s="32" t="s">
        <v>130</v>
      </c>
      <c r="V34" s="32">
        <v>1</v>
      </c>
      <c r="W34" s="32">
        <v>4</v>
      </c>
      <c r="X34" s="32">
        <f>V34*W34</f>
        <v>4</v>
      </c>
    </row>
    <row r="35" spans="1:30" s="32" customFormat="1" ht="18" customHeight="1" x14ac:dyDescent="0.2">
      <c r="A35" s="38"/>
      <c r="B35" s="72"/>
      <c r="C35" s="72"/>
      <c r="D35" s="39"/>
      <c r="E35" s="39"/>
      <c r="F35" s="39"/>
      <c r="G35" s="175">
        <f t="shared" si="42"/>
        <v>0</v>
      </c>
      <c r="H35" s="30">
        <f t="shared" si="43"/>
        <v>0</v>
      </c>
      <c r="J35" s="214" t="str">
        <f t="shared" si="50"/>
        <v/>
      </c>
      <c r="K35" s="214" t="str">
        <f t="shared" si="50"/>
        <v>General Electives/Electives for Minors</v>
      </c>
      <c r="L35" s="214" t="str">
        <f t="shared" si="50"/>
        <v/>
      </c>
      <c r="M35" s="215">
        <f t="shared" si="50"/>
        <v>3</v>
      </c>
      <c r="N35" s="215" t="str">
        <f t="shared" si="50"/>
        <v/>
      </c>
      <c r="O35" s="215" t="str">
        <f t="shared" si="50"/>
        <v/>
      </c>
      <c r="P35" s="30">
        <f t="shared" si="45"/>
        <v>0</v>
      </c>
      <c r="Q35" s="31">
        <f t="shared" si="46"/>
        <v>0</v>
      </c>
    </row>
    <row r="36" spans="1:30" s="32" customFormat="1" ht="18" customHeight="1" x14ac:dyDescent="0.2">
      <c r="A36" s="53" t="s">
        <v>11</v>
      </c>
      <c r="B36" s="91"/>
      <c r="C36" s="73"/>
      <c r="D36" s="84">
        <f>SUM(D37)</f>
        <v>3</v>
      </c>
      <c r="E36" s="84"/>
      <c r="F36" s="84"/>
      <c r="G36" s="175">
        <f t="shared" si="42"/>
        <v>0</v>
      </c>
      <c r="H36" s="30">
        <f t="shared" si="43"/>
        <v>0</v>
      </c>
      <c r="J36" s="214" t="str">
        <f t="shared" si="50"/>
        <v/>
      </c>
      <c r="K36" s="214" t="str">
        <f t="shared" si="50"/>
        <v>General Electives/Electives for Minors</v>
      </c>
      <c r="L36" s="214" t="str">
        <f t="shared" si="50"/>
        <v/>
      </c>
      <c r="M36" s="215">
        <f t="shared" si="50"/>
        <v>3</v>
      </c>
      <c r="N36" s="215" t="str">
        <f t="shared" si="50"/>
        <v/>
      </c>
      <c r="O36" s="215" t="str">
        <f t="shared" si="50"/>
        <v/>
      </c>
      <c r="P36" s="30">
        <f t="shared" si="45"/>
        <v>0</v>
      </c>
      <c r="Q36" s="31">
        <f t="shared" si="46"/>
        <v>0</v>
      </c>
    </row>
    <row r="37" spans="1:30" s="32" customFormat="1" ht="18" customHeight="1" x14ac:dyDescent="0.2">
      <c r="A37" s="64" t="s">
        <v>158</v>
      </c>
      <c r="B37" s="74" t="s">
        <v>160</v>
      </c>
      <c r="C37" s="74"/>
      <c r="D37" s="85">
        <v>3</v>
      </c>
      <c r="E37" s="85"/>
      <c r="F37" s="85"/>
      <c r="G37" s="175">
        <f t="shared" si="42"/>
        <v>0</v>
      </c>
      <c r="H37" s="30">
        <f t="shared" si="43"/>
        <v>0</v>
      </c>
      <c r="J37" s="183" t="str">
        <f t="shared" ref="J37:N39" si="51">IF(ISBLANK(J83)=TRUE,"",J83)</f>
        <v/>
      </c>
      <c r="K37" s="183" t="str">
        <f t="shared" si="51"/>
        <v>General Electives/Electives for Minors</v>
      </c>
      <c r="L37" s="183" t="str">
        <f t="shared" si="51"/>
        <v/>
      </c>
      <c r="M37" s="184">
        <f t="shared" si="51"/>
        <v>3</v>
      </c>
      <c r="N37" s="184" t="str">
        <f t="shared" si="51"/>
        <v/>
      </c>
      <c r="O37" s="184" t="str">
        <f t="shared" ref="O37:O39" si="52">IF(ISBLANK(O83)=TRUE,"",O83)</f>
        <v/>
      </c>
      <c r="P37" s="30">
        <f t="shared" si="45"/>
        <v>0</v>
      </c>
      <c r="Q37" s="31">
        <f t="shared" si="46"/>
        <v>0</v>
      </c>
    </row>
    <row r="38" spans="1:30" s="32" customFormat="1" ht="18" customHeight="1" x14ac:dyDescent="0.2">
      <c r="A38" s="38"/>
      <c r="B38" s="72"/>
      <c r="C38" s="72"/>
      <c r="D38" s="39"/>
      <c r="E38" s="39"/>
      <c r="F38" s="39"/>
      <c r="G38" s="175">
        <f t="shared" si="42"/>
        <v>0</v>
      </c>
      <c r="H38" s="30">
        <f t="shared" si="43"/>
        <v>0</v>
      </c>
      <c r="J38" s="183" t="str">
        <f t="shared" si="51"/>
        <v/>
      </c>
      <c r="K38" s="183" t="str">
        <f t="shared" si="51"/>
        <v>General Electives/Electives for Minors</v>
      </c>
      <c r="L38" s="183" t="str">
        <f t="shared" si="51"/>
        <v/>
      </c>
      <c r="M38" s="184">
        <f t="shared" si="51"/>
        <v>3</v>
      </c>
      <c r="N38" s="184" t="str">
        <f t="shared" si="51"/>
        <v/>
      </c>
      <c r="O38" s="184" t="str">
        <f t="shared" si="52"/>
        <v/>
      </c>
      <c r="P38" s="30">
        <f t="shared" si="45"/>
        <v>0</v>
      </c>
      <c r="Q38" s="31">
        <f t="shared" si="46"/>
        <v>0</v>
      </c>
    </row>
    <row r="39" spans="1:30" s="32" customFormat="1" ht="18" customHeight="1" x14ac:dyDescent="0.2">
      <c r="A39" s="53" t="s">
        <v>12</v>
      </c>
      <c r="B39" s="91"/>
      <c r="C39" s="73"/>
      <c r="D39" s="185">
        <f>SUM(D40)</f>
        <v>3</v>
      </c>
      <c r="E39" s="84"/>
      <c r="F39" s="84"/>
      <c r="G39" s="175">
        <f t="shared" si="42"/>
        <v>0</v>
      </c>
      <c r="H39" s="30">
        <f t="shared" si="43"/>
        <v>0</v>
      </c>
      <c r="J39" s="183" t="str">
        <f t="shared" si="51"/>
        <v/>
      </c>
      <c r="K39" s="183" t="str">
        <f t="shared" si="51"/>
        <v>General Electives/Electives for Minors</v>
      </c>
      <c r="L39" s="183" t="str">
        <f t="shared" si="51"/>
        <v/>
      </c>
      <c r="M39" s="184">
        <f t="shared" si="51"/>
        <v>3</v>
      </c>
      <c r="N39" s="184" t="str">
        <f t="shared" si="51"/>
        <v/>
      </c>
      <c r="O39" s="184" t="str">
        <f t="shared" si="52"/>
        <v/>
      </c>
      <c r="P39" s="30" t="e">
        <f>IF(#REF!="A",4,IF(#REF!="B",3,IF(#REF!="C",2,IF(#REF!="D",1,0))))</f>
        <v>#REF!</v>
      </c>
      <c r="Q39" s="31" t="e">
        <f>IF(P39&gt;0,P39*#REF!,0)</f>
        <v>#REF!</v>
      </c>
    </row>
    <row r="40" spans="1:30" ht="18" customHeight="1" x14ac:dyDescent="0.25">
      <c r="A40" s="43" t="s">
        <v>161</v>
      </c>
      <c r="B40" s="94" t="s">
        <v>68</v>
      </c>
      <c r="C40" s="94"/>
      <c r="D40" s="86">
        <v>3</v>
      </c>
      <c r="E40" s="86"/>
      <c r="F40" s="86"/>
      <c r="G40" s="175">
        <f t="shared" si="42"/>
        <v>0</v>
      </c>
      <c r="H40" s="30">
        <f t="shared" si="43"/>
        <v>0</v>
      </c>
      <c r="J40" s="183"/>
      <c r="K40" s="183"/>
      <c r="L40" s="183"/>
      <c r="M40" s="184"/>
      <c r="N40" s="184" t="str">
        <f>IF(ISBLANK(E94)=TRUE,"",E94)</f>
        <v/>
      </c>
      <c r="O40" s="184" t="str">
        <f>IF(ISBLANK(F94)=TRUE,"",F94)</f>
        <v/>
      </c>
      <c r="P40" s="30">
        <f>IF(O40="A",4,IF(O40="B",3,IF(O40="C",2,IF(O40="D",1,0))))</f>
        <v>0</v>
      </c>
      <c r="Q40" s="31">
        <f>IF(P40&gt;0,P40*M40,0)</f>
        <v>0</v>
      </c>
    </row>
    <row r="41" spans="1:30" ht="18" customHeight="1" x14ac:dyDescent="0.25">
      <c r="G41" s="175">
        <f t="shared" si="42"/>
        <v>0</v>
      </c>
      <c r="H41" s="30">
        <f t="shared" si="43"/>
        <v>0</v>
      </c>
      <c r="J41" s="183"/>
      <c r="K41" s="183"/>
      <c r="L41" s="183"/>
      <c r="M41" s="184"/>
      <c r="N41" s="184"/>
      <c r="O41" s="184"/>
      <c r="P41" s="30">
        <f>IF(O41="A",4,IF(O41="B",3,IF(O41="C",2,IF(O41="D",1,0))))</f>
        <v>0</v>
      </c>
      <c r="Q41" s="31">
        <f>IF(P41&gt;0,P41*M41,0)</f>
        <v>0</v>
      </c>
    </row>
    <row r="42" spans="1:30" ht="18" customHeight="1" x14ac:dyDescent="0.25">
      <c r="G42" s="175">
        <f t="shared" si="42"/>
        <v>0</v>
      </c>
      <c r="H42" s="30">
        <f t="shared" si="43"/>
        <v>0</v>
      </c>
      <c r="J42" s="6"/>
      <c r="K42" s="6"/>
      <c r="L42" s="6"/>
      <c r="M42" s="8"/>
      <c r="N42" s="8"/>
      <c r="O42" s="8"/>
    </row>
    <row r="43" spans="1:30" ht="18" customHeight="1" x14ac:dyDescent="0.25">
      <c r="A43" s="38"/>
      <c r="B43" s="38"/>
      <c r="C43" s="72"/>
      <c r="D43" s="39"/>
      <c r="E43" s="39"/>
      <c r="F43" s="39"/>
      <c r="G43" s="175">
        <f t="shared" si="42"/>
        <v>0</v>
      </c>
      <c r="H43" s="30">
        <f t="shared" si="43"/>
        <v>0</v>
      </c>
      <c r="J43" s="9"/>
      <c r="K43" s="40"/>
      <c r="L43" s="41" t="s">
        <v>92</v>
      </c>
      <c r="M43" s="8"/>
      <c r="N43" s="41"/>
      <c r="O43" s="41"/>
      <c r="P43" s="41">
        <f>IF(G7&gt;0,D7,0)+IF(G8&gt;0,D8,0)+IF(G11&gt;0,D11,0)+IF(G14&gt;0,D14)+IF(G15&gt;0,D15,0)+IF(G18&gt;0,D18,0)+IF(G19&gt;0,D19,0)+IF(G22&gt;0,D22,0)+IF(G25&gt;0,D25,0)+IF(G26&gt;0,D26,0)+IF(G34&gt;0,D31,0)+IF(G37&gt;0,D34,0)+IF(G43&gt;0,D40,0)+IF(P7&gt;0,M7,0)+IF(P8&gt;0,M11,0)+IF(P9&gt;0,M8,0)+IF(P11&gt;0,M12,0)+IF(P12&gt;0,M9,0)+IF(P13&gt;0,M13,0)+IF(P14&gt;0,M14,0)+IF(P15&gt;0,M15,0)</f>
        <v>0</v>
      </c>
      <c r="Q43" s="2" t="e">
        <f>SUM(H7:H43)+SUM(Q7:Q41)</f>
        <v>#REF!</v>
      </c>
    </row>
    <row r="44" spans="1:30" ht="18" customHeight="1" x14ac:dyDescent="0.25">
      <c r="A44" s="258" t="s">
        <v>127</v>
      </c>
      <c r="B44" s="258"/>
      <c r="C44" s="258"/>
      <c r="D44" s="258"/>
      <c r="E44" s="258"/>
      <c r="F44" s="258"/>
      <c r="G44" s="258"/>
      <c r="H44" s="258"/>
      <c r="I44" s="258"/>
      <c r="J44" s="258"/>
      <c r="K44" s="258"/>
      <c r="L44" s="258"/>
      <c r="M44" s="258"/>
      <c r="N44" s="258"/>
      <c r="O44" s="250"/>
      <c r="P44" s="1" t="e">
        <f>IF(P17&gt;0,M18,0)+IF(P18&gt;0,M19,0)+IF(P19&gt;0,M20,0)+IF(P21&gt;0,M22,0)+IF(P22&gt;0,M23,0)+IF(P23&gt;0,M24,0)+IF(P24&gt;0,M16,0)+IF(P26&gt;0,M26,0)+IF(P27&gt;0,M27,0)+IF(P29&gt;0,M29,0)+IF(P31&gt;0,M32,0)+IF(P32&gt;0,M33,0)+IF(P33&gt;0,M34,0)+IF(P35&gt;0,M36,0)+IF(P36&gt;0,M37,0)+IF(P37&gt;0,M38)+IF(P38&gt;0,M39,0)+IF(P39&gt;0,#REF!,0)+IF(P40&gt;0,M40,0)+IF(P41&gt;0,M41,0)</f>
        <v>#REF!</v>
      </c>
    </row>
    <row r="45" spans="1:30" ht="18" customHeight="1" x14ac:dyDescent="0.25">
      <c r="A45" s="244"/>
      <c r="B45" s="244"/>
      <c r="C45" s="244"/>
      <c r="D45" s="244"/>
      <c r="E45" s="244"/>
      <c r="F45" s="244"/>
      <c r="J45" s="32"/>
      <c r="K45" s="31"/>
      <c r="L45" s="1" t="s">
        <v>93</v>
      </c>
      <c r="M45" s="1">
        <f>D6+D10+D13+D17+D21+D24+D30+D33+M6+M10+M17+M21+M25+M28+M30</f>
        <v>120</v>
      </c>
      <c r="N45" s="30"/>
      <c r="O45" s="30"/>
    </row>
    <row r="46" spans="1:30" ht="18" customHeight="1" x14ac:dyDescent="0.25">
      <c r="A46" s="244"/>
      <c r="B46" s="244"/>
      <c r="C46" s="244"/>
      <c r="D46" s="244"/>
      <c r="E46" s="244"/>
      <c r="F46" s="244"/>
      <c r="J46" s="32"/>
      <c r="K46" s="31"/>
      <c r="L46" s="1"/>
      <c r="N46" s="30"/>
      <c r="O46" s="30"/>
    </row>
    <row r="47" spans="1:30" ht="18" customHeight="1" x14ac:dyDescent="0.25">
      <c r="A47" s="244"/>
      <c r="B47" s="244"/>
      <c r="C47" s="244"/>
      <c r="D47" s="244"/>
      <c r="E47" s="244"/>
      <c r="F47" s="244"/>
      <c r="J47" s="32"/>
      <c r="K47" s="31"/>
      <c r="L47" s="1"/>
      <c r="N47" s="30"/>
      <c r="O47" s="30"/>
    </row>
    <row r="48" spans="1:30" ht="18" customHeight="1" x14ac:dyDescent="0.25">
      <c r="A48" s="244"/>
      <c r="B48" s="244"/>
      <c r="C48" s="244"/>
      <c r="D48" s="244"/>
      <c r="E48" s="244"/>
      <c r="F48" s="244"/>
      <c r="J48" s="32"/>
      <c r="K48" s="31"/>
      <c r="L48" s="1"/>
      <c r="N48" s="30"/>
      <c r="O48" s="30"/>
    </row>
    <row r="49" spans="1:31" ht="18" customHeight="1" x14ac:dyDescent="0.25">
      <c r="A49" s="259" t="str">
        <f>A1</f>
        <v>Bachelor of Science in Animal Science - Industry Specialization (Fall 2016)</v>
      </c>
      <c r="B49" s="259"/>
      <c r="C49" s="259"/>
      <c r="D49" s="259"/>
      <c r="E49" s="259"/>
      <c r="F49" s="259"/>
      <c r="G49" s="259"/>
      <c r="H49" s="259"/>
      <c r="I49" s="259"/>
      <c r="J49" s="259"/>
      <c r="K49" s="259"/>
      <c r="L49" s="259"/>
      <c r="M49" s="259"/>
      <c r="N49" s="259"/>
    </row>
    <row r="50" spans="1:31" s="28" customFormat="1" ht="18" customHeight="1" x14ac:dyDescent="0.25">
      <c r="A50" s="260" t="s">
        <v>50</v>
      </c>
      <c r="B50" s="260"/>
      <c r="C50" s="260"/>
      <c r="D50" s="260"/>
      <c r="E50" s="260"/>
      <c r="F50" s="260"/>
      <c r="G50" s="260"/>
      <c r="H50" s="260"/>
      <c r="I50" s="260"/>
      <c r="J50" s="260"/>
      <c r="K50" s="260"/>
      <c r="L50" s="260"/>
      <c r="M50" s="260"/>
      <c r="N50" s="260"/>
      <c r="O50" s="244"/>
      <c r="P50" s="244"/>
      <c r="Q50" s="244"/>
      <c r="R50" s="244"/>
      <c r="S50" s="244"/>
      <c r="T50" s="244"/>
      <c r="U50" s="244"/>
      <c r="V50" s="244"/>
      <c r="W50" s="244"/>
      <c r="X50" s="244"/>
      <c r="Y50" s="244"/>
      <c r="Z50" s="244"/>
      <c r="AA50" s="244"/>
      <c r="AB50" s="244"/>
      <c r="AC50" s="244"/>
      <c r="AD50" s="244"/>
      <c r="AE50" s="244"/>
    </row>
    <row r="51" spans="1:31" ht="24.75" customHeight="1" x14ac:dyDescent="0.25">
      <c r="A51" s="103" t="s">
        <v>0</v>
      </c>
      <c r="B51" s="104"/>
      <c r="C51" s="108"/>
      <c r="D51" s="108"/>
      <c r="E51" s="108"/>
      <c r="F51" s="108"/>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row>
    <row r="52" spans="1:31" ht="15" customHeight="1" x14ac:dyDescent="0.25">
      <c r="A52" s="109" t="s">
        <v>37</v>
      </c>
      <c r="B52" s="110"/>
      <c r="C52" s="111"/>
      <c r="D52" s="111"/>
      <c r="E52" s="112"/>
      <c r="F52" s="113"/>
      <c r="G52" s="243"/>
      <c r="H52" s="243"/>
      <c r="I52" s="243"/>
      <c r="J52" s="243"/>
      <c r="K52" s="243"/>
      <c r="L52" s="206"/>
      <c r="M52" s="206"/>
      <c r="N52" s="206"/>
      <c r="O52" s="206"/>
      <c r="P52" s="206"/>
      <c r="Q52" s="206"/>
      <c r="R52" s="206"/>
      <c r="S52" s="206"/>
      <c r="T52" s="206"/>
      <c r="U52" s="206"/>
      <c r="V52" s="206"/>
      <c r="W52" s="206"/>
      <c r="X52" s="206"/>
      <c r="Y52" s="206"/>
      <c r="Z52" s="206"/>
      <c r="AA52" s="206"/>
      <c r="AB52" s="206"/>
      <c r="AC52" s="206"/>
      <c r="AD52" s="206"/>
      <c r="AE52" s="206"/>
    </row>
    <row r="53" spans="1:31" s="108" customFormat="1" ht="18" customHeight="1" x14ac:dyDescent="0.2">
      <c r="A53" s="63"/>
      <c r="B53" s="62"/>
      <c r="C53" s="62"/>
      <c r="D53" s="62"/>
      <c r="E53" s="62"/>
      <c r="F53" s="63"/>
      <c r="L53" s="31"/>
      <c r="M53" s="30"/>
      <c r="N53" s="30"/>
      <c r="O53" s="30"/>
      <c r="P53" s="105"/>
      <c r="Q53" s="106"/>
      <c r="R53" s="107"/>
    </row>
    <row r="54" spans="1:31" s="108" customFormat="1" ht="18" customHeight="1" x14ac:dyDescent="0.25">
      <c r="A54" s="61" t="s">
        <v>42</v>
      </c>
      <c r="B54" s="6"/>
      <c r="C54" s="55" t="s">
        <v>126</v>
      </c>
      <c r="D54" s="55" t="s">
        <v>14</v>
      </c>
      <c r="E54" s="55" t="s">
        <v>13</v>
      </c>
      <c r="F54" s="55" t="s">
        <v>40</v>
      </c>
      <c r="G54" s="113"/>
      <c r="H54" s="113"/>
      <c r="I54" s="114"/>
      <c r="J54" s="61" t="s">
        <v>43</v>
      </c>
      <c r="K54" s="5"/>
      <c r="L54" s="55" t="s">
        <v>126</v>
      </c>
      <c r="M54" s="55" t="s">
        <v>14</v>
      </c>
      <c r="N54" s="55" t="s">
        <v>13</v>
      </c>
      <c r="O54" s="55" t="s">
        <v>40</v>
      </c>
      <c r="P54" s="105"/>
      <c r="Q54" s="106"/>
      <c r="R54" s="107"/>
    </row>
    <row r="55" spans="1:31" ht="21" customHeight="1" x14ac:dyDescent="0.25">
      <c r="A55" s="154" t="s">
        <v>245</v>
      </c>
      <c r="B55" s="155" t="s">
        <v>19</v>
      </c>
      <c r="C55" s="256" t="s">
        <v>246</v>
      </c>
      <c r="D55" s="156">
        <v>2</v>
      </c>
      <c r="E55" s="156"/>
      <c r="F55" s="156"/>
      <c r="G55" s="63"/>
      <c r="H55" s="63"/>
      <c r="I55" s="63"/>
      <c r="J55" s="247" t="s">
        <v>89</v>
      </c>
      <c r="K55" s="247" t="s">
        <v>238</v>
      </c>
      <c r="L55" s="159" t="s">
        <v>90</v>
      </c>
      <c r="M55" s="127">
        <v>4</v>
      </c>
      <c r="N55" s="127"/>
      <c r="O55" s="127"/>
      <c r="P55" s="7"/>
    </row>
    <row r="56" spans="1:31" ht="18" customHeight="1" x14ac:dyDescent="0.25">
      <c r="A56" s="129" t="s">
        <v>131</v>
      </c>
      <c r="B56" s="129" t="s">
        <v>70</v>
      </c>
      <c r="C56" s="130"/>
      <c r="D56" s="127">
        <v>4</v>
      </c>
      <c r="E56" s="127"/>
      <c r="F56" s="127"/>
      <c r="G56" s="4"/>
      <c r="H56" s="4"/>
      <c r="I56" s="7"/>
      <c r="J56" s="126" t="s">
        <v>85</v>
      </c>
      <c r="K56" s="126" t="s">
        <v>210</v>
      </c>
      <c r="L56" s="147" t="s">
        <v>96</v>
      </c>
      <c r="M56" s="127">
        <v>3</v>
      </c>
      <c r="N56" s="127"/>
      <c r="O56" s="127"/>
      <c r="P56" s="4"/>
    </row>
    <row r="57" spans="1:31" ht="21" customHeight="1" x14ac:dyDescent="0.25">
      <c r="A57" s="131" t="s">
        <v>67</v>
      </c>
      <c r="B57" s="131" t="s">
        <v>84</v>
      </c>
      <c r="C57" s="248" t="s">
        <v>159</v>
      </c>
      <c r="D57" s="132">
        <v>3</v>
      </c>
      <c r="E57" s="132"/>
      <c r="F57" s="132"/>
      <c r="G57" s="176"/>
      <c r="H57" s="176"/>
      <c r="J57" s="138" t="s">
        <v>24</v>
      </c>
      <c r="K57" s="139" t="s">
        <v>25</v>
      </c>
      <c r="L57" s="137"/>
      <c r="M57" s="132">
        <v>3</v>
      </c>
      <c r="N57" s="132"/>
      <c r="O57" s="132"/>
    </row>
    <row r="58" spans="1:31" ht="18" customHeight="1" x14ac:dyDescent="0.25">
      <c r="A58" s="133" t="s">
        <v>20</v>
      </c>
      <c r="B58" s="134" t="s">
        <v>21</v>
      </c>
      <c r="C58" s="135"/>
      <c r="D58" s="136">
        <v>3</v>
      </c>
      <c r="E58" s="136"/>
      <c r="F58" s="136"/>
      <c r="G58" s="125"/>
      <c r="H58" s="125"/>
      <c r="J58" s="138" t="s">
        <v>22</v>
      </c>
      <c r="K58" s="139" t="s">
        <v>171</v>
      </c>
      <c r="L58" s="137"/>
      <c r="M58" s="132">
        <v>3</v>
      </c>
      <c r="N58" s="132"/>
      <c r="O58" s="132"/>
    </row>
    <row r="59" spans="1:31" ht="22.5" customHeight="1" x14ac:dyDescent="0.25">
      <c r="A59" s="137" t="s">
        <v>247</v>
      </c>
      <c r="B59" s="254" t="s">
        <v>243</v>
      </c>
      <c r="C59" s="137"/>
      <c r="D59" s="132">
        <v>3</v>
      </c>
      <c r="E59" s="132"/>
      <c r="F59" s="132"/>
      <c r="G59" s="177"/>
      <c r="H59" s="177"/>
      <c r="J59" s="131" t="s">
        <v>241</v>
      </c>
      <c r="K59" s="255" t="s">
        <v>244</v>
      </c>
      <c r="L59" s="146" t="s">
        <v>248</v>
      </c>
      <c r="M59" s="132">
        <v>3</v>
      </c>
      <c r="N59" s="132"/>
      <c r="O59" s="132"/>
    </row>
    <row r="60" spans="1:31" ht="18" customHeight="1" x14ac:dyDescent="0.25">
      <c r="A60" s="56"/>
      <c r="B60" s="88"/>
      <c r="C60" s="14"/>
      <c r="D60" s="8"/>
      <c r="E60" s="8"/>
      <c r="F60" s="8"/>
      <c r="G60" s="177"/>
      <c r="H60" s="177"/>
    </row>
    <row r="61" spans="1:31" ht="18" customHeight="1" x14ac:dyDescent="0.25">
      <c r="B61" s="2"/>
      <c r="C61" s="54"/>
      <c r="D61" s="11">
        <f>SUM(D55:D60)</f>
        <v>15</v>
      </c>
      <c r="G61" s="177"/>
      <c r="H61" s="177"/>
      <c r="K61" s="2"/>
      <c r="L61" s="2"/>
      <c r="M61" s="11">
        <f>SUM(M55:M59)</f>
        <v>16</v>
      </c>
    </row>
    <row r="62" spans="1:31" ht="18" customHeight="1" x14ac:dyDescent="0.25">
      <c r="B62" s="2"/>
      <c r="C62" s="2"/>
      <c r="D62" s="12"/>
      <c r="G62" s="18"/>
      <c r="H62" s="75"/>
      <c r="J62" s="251"/>
      <c r="K62" s="2"/>
      <c r="L62" s="2"/>
    </row>
    <row r="63" spans="1:31" ht="18" customHeight="1" x14ac:dyDescent="0.25">
      <c r="A63" s="61" t="s">
        <v>44</v>
      </c>
      <c r="B63" s="14"/>
      <c r="C63" s="14"/>
      <c r="D63" s="8"/>
      <c r="E63" s="8"/>
      <c r="F63" s="8"/>
      <c r="J63" s="61" t="s">
        <v>45</v>
      </c>
      <c r="K63" s="14"/>
      <c r="L63" s="14"/>
      <c r="M63" s="8"/>
      <c r="N63" s="8"/>
      <c r="O63" s="8"/>
    </row>
    <row r="64" spans="1:31" ht="24" customHeight="1" x14ac:dyDescent="0.25">
      <c r="A64" s="160" t="s">
        <v>234</v>
      </c>
      <c r="B64" s="160" t="s">
        <v>235</v>
      </c>
      <c r="C64" s="252" t="s">
        <v>239</v>
      </c>
      <c r="D64" s="127">
        <v>5</v>
      </c>
      <c r="E64" s="127"/>
      <c r="F64" s="127"/>
      <c r="J64" s="70" t="s">
        <v>152</v>
      </c>
      <c r="K64" s="95" t="s">
        <v>211</v>
      </c>
      <c r="L64" s="145" t="s">
        <v>98</v>
      </c>
      <c r="M64" s="87">
        <v>4</v>
      </c>
      <c r="N64" s="87" t="s">
        <v>75</v>
      </c>
      <c r="O64" s="87"/>
    </row>
    <row r="65" spans="1:19" ht="18" customHeight="1" x14ac:dyDescent="0.25">
      <c r="A65" s="208" t="s">
        <v>156</v>
      </c>
      <c r="B65" s="208" t="s">
        <v>157</v>
      </c>
      <c r="C65" s="209"/>
      <c r="D65" s="210">
        <v>3</v>
      </c>
      <c r="E65" s="127"/>
      <c r="F65" s="127"/>
      <c r="G65" s="13"/>
      <c r="H65" s="13"/>
      <c r="I65" s="13"/>
      <c r="J65" s="213" t="s">
        <v>158</v>
      </c>
      <c r="K65" s="139" t="s">
        <v>172</v>
      </c>
      <c r="L65" s="137"/>
      <c r="M65" s="132">
        <v>3</v>
      </c>
      <c r="N65" s="132"/>
      <c r="O65" s="132"/>
      <c r="P65" s="3"/>
    </row>
    <row r="66" spans="1:19" ht="21.75" customHeight="1" x14ac:dyDescent="0.25">
      <c r="A66" s="138" t="s">
        <v>26</v>
      </c>
      <c r="B66" s="139" t="s">
        <v>27</v>
      </c>
      <c r="C66" s="146" t="s">
        <v>94</v>
      </c>
      <c r="D66" s="132">
        <v>3</v>
      </c>
      <c r="E66" s="132"/>
      <c r="F66" s="132"/>
      <c r="G66" s="125"/>
      <c r="H66" s="125"/>
      <c r="J66" s="138" t="s">
        <v>22</v>
      </c>
      <c r="K66" s="139" t="s">
        <v>23</v>
      </c>
      <c r="L66" s="137"/>
      <c r="M66" s="132">
        <v>3</v>
      </c>
      <c r="N66" s="132"/>
      <c r="O66" s="132"/>
    </row>
    <row r="67" spans="1:19" ht="18" customHeight="1" x14ac:dyDescent="0.25">
      <c r="A67" s="211" t="s">
        <v>162</v>
      </c>
      <c r="B67" s="212" t="s">
        <v>230</v>
      </c>
      <c r="C67" s="144" t="s">
        <v>207</v>
      </c>
      <c r="D67" s="127">
        <v>3</v>
      </c>
      <c r="E67" s="127" t="s">
        <v>69</v>
      </c>
      <c r="F67" s="127"/>
      <c r="G67" s="177"/>
      <c r="H67" s="177"/>
      <c r="J67" s="126" t="s">
        <v>78</v>
      </c>
      <c r="K67" s="140" t="s">
        <v>79</v>
      </c>
      <c r="L67" s="144"/>
      <c r="M67" s="127">
        <v>3</v>
      </c>
      <c r="N67" s="127"/>
      <c r="O67" s="127"/>
    </row>
    <row r="68" spans="1:19" ht="18" customHeight="1" x14ac:dyDescent="0.25">
      <c r="A68" s="129" t="s">
        <v>71</v>
      </c>
      <c r="B68" s="129" t="s">
        <v>231</v>
      </c>
      <c r="C68" s="144"/>
      <c r="D68" s="127">
        <v>3</v>
      </c>
      <c r="E68" s="127"/>
      <c r="F68" s="127"/>
      <c r="G68" s="177"/>
      <c r="H68" s="177"/>
      <c r="J68" s="183"/>
      <c r="K68" s="216" t="s">
        <v>213</v>
      </c>
      <c r="L68" s="217"/>
      <c r="M68" s="184">
        <v>3</v>
      </c>
      <c r="N68" s="184"/>
      <c r="O68" s="218"/>
    </row>
    <row r="69" spans="1:19" ht="18" customHeight="1" x14ac:dyDescent="0.25">
      <c r="A69" s="9"/>
      <c r="B69" s="40"/>
      <c r="C69" s="14"/>
      <c r="D69" s="20"/>
      <c r="E69" s="8"/>
      <c r="F69" s="8"/>
      <c r="G69" s="177"/>
      <c r="H69" s="177"/>
      <c r="J69" s="6"/>
      <c r="K69" s="14"/>
      <c r="L69" s="15"/>
      <c r="M69" s="20"/>
      <c r="N69" s="8"/>
      <c r="O69" s="10"/>
    </row>
    <row r="70" spans="1:19" ht="18" customHeight="1" x14ac:dyDescent="0.25">
      <c r="B70" s="89"/>
      <c r="C70" s="16"/>
      <c r="D70" s="11">
        <f>SUM(D64:D69)</f>
        <v>17</v>
      </c>
      <c r="G70" s="125"/>
      <c r="H70" s="125"/>
      <c r="K70" s="2"/>
      <c r="L70" s="54"/>
      <c r="M70" s="11">
        <f>SUM(M64:M68)</f>
        <v>16</v>
      </c>
      <c r="O70" s="19"/>
    </row>
    <row r="71" spans="1:19" ht="18" customHeight="1" x14ac:dyDescent="0.25">
      <c r="B71" s="89"/>
      <c r="C71" s="2"/>
      <c r="K71" s="2"/>
      <c r="L71" s="2"/>
      <c r="M71" s="12"/>
    </row>
    <row r="72" spans="1:19" ht="18" customHeight="1" x14ac:dyDescent="0.25">
      <c r="A72" s="61" t="s">
        <v>46</v>
      </c>
      <c r="B72" s="14"/>
      <c r="C72" s="14"/>
      <c r="D72" s="8"/>
      <c r="E72" s="8"/>
      <c r="F72" s="8"/>
      <c r="I72" s="17"/>
      <c r="J72" s="61" t="s">
        <v>47</v>
      </c>
      <c r="K72" s="14"/>
      <c r="L72" s="14"/>
      <c r="M72" s="8"/>
      <c r="N72" s="8"/>
      <c r="O72" s="8"/>
    </row>
    <row r="73" spans="1:19" ht="18" customHeight="1" x14ac:dyDescent="0.25">
      <c r="A73" s="70" t="s">
        <v>165</v>
      </c>
      <c r="B73" s="95" t="s">
        <v>76</v>
      </c>
      <c r="C73" s="145" t="s">
        <v>151</v>
      </c>
      <c r="D73" s="87">
        <v>3</v>
      </c>
      <c r="E73" s="149" t="s">
        <v>69</v>
      </c>
      <c r="F73" s="149"/>
      <c r="J73" s="126" t="s">
        <v>169</v>
      </c>
      <c r="K73" s="126" t="s">
        <v>212</v>
      </c>
      <c r="L73" s="147" t="s">
        <v>216</v>
      </c>
      <c r="M73" s="127">
        <v>3</v>
      </c>
      <c r="N73" s="127"/>
      <c r="O73" s="127"/>
    </row>
    <row r="74" spans="1:19" ht="22.5" customHeight="1" x14ac:dyDescent="0.25">
      <c r="A74" s="70" t="s">
        <v>164</v>
      </c>
      <c r="B74" s="95" t="s">
        <v>232</v>
      </c>
      <c r="C74" s="144" t="s">
        <v>163</v>
      </c>
      <c r="D74" s="127">
        <v>3</v>
      </c>
      <c r="E74" s="149"/>
      <c r="F74" s="149"/>
      <c r="J74" s="126" t="s">
        <v>73</v>
      </c>
      <c r="K74" s="129" t="s">
        <v>74</v>
      </c>
      <c r="L74" s="249" t="s">
        <v>95</v>
      </c>
      <c r="M74" s="127">
        <v>4</v>
      </c>
      <c r="N74" s="127" t="s">
        <v>75</v>
      </c>
      <c r="O74" s="127"/>
      <c r="P74" s="17"/>
    </row>
    <row r="75" spans="1:19" ht="18" customHeight="1" x14ac:dyDescent="0.25">
      <c r="A75" s="141" t="s">
        <v>161</v>
      </c>
      <c r="B75" s="148" t="s">
        <v>68</v>
      </c>
      <c r="C75" s="142"/>
      <c r="D75" s="143">
        <v>3</v>
      </c>
      <c r="E75" s="143"/>
      <c r="F75" s="143"/>
      <c r="G75" s="178"/>
      <c r="H75" s="178"/>
      <c r="J75" s="70" t="s">
        <v>166</v>
      </c>
      <c r="K75" s="95" t="s">
        <v>167</v>
      </c>
      <c r="L75" s="157" t="s">
        <v>209</v>
      </c>
      <c r="M75" s="127">
        <v>3</v>
      </c>
      <c r="N75" s="127" t="s">
        <v>75</v>
      </c>
      <c r="O75" s="127"/>
      <c r="S75" s="2"/>
    </row>
    <row r="76" spans="1:19" ht="24.75" x14ac:dyDescent="0.25">
      <c r="A76" s="150" t="s">
        <v>86</v>
      </c>
      <c r="B76" s="151" t="s">
        <v>87</v>
      </c>
      <c r="C76" s="152"/>
      <c r="D76" s="153">
        <v>3</v>
      </c>
      <c r="E76" s="153"/>
      <c r="F76" s="153"/>
      <c r="G76" s="178"/>
      <c r="H76" s="178"/>
      <c r="J76" s="158" t="s">
        <v>170</v>
      </c>
      <c r="K76" s="160" t="s">
        <v>237</v>
      </c>
      <c r="L76" s="157" t="s">
        <v>208</v>
      </c>
      <c r="M76" s="127">
        <v>1</v>
      </c>
      <c r="N76" s="127"/>
      <c r="O76" s="127"/>
    </row>
    <row r="77" spans="1:19" ht="18" customHeight="1" x14ac:dyDescent="0.25">
      <c r="A77" s="219"/>
      <c r="B77" s="220" t="s">
        <v>214</v>
      </c>
      <c r="C77" s="221"/>
      <c r="D77" s="222">
        <v>3</v>
      </c>
      <c r="E77" s="222"/>
      <c r="F77" s="222"/>
      <c r="G77" s="178"/>
      <c r="H77" s="178"/>
      <c r="J77" s="214"/>
      <c r="K77" s="223" t="s">
        <v>214</v>
      </c>
      <c r="L77" s="217"/>
      <c r="M77" s="224">
        <v>3</v>
      </c>
      <c r="N77" s="184"/>
      <c r="O77" s="184"/>
    </row>
    <row r="78" spans="1:19" ht="25.5" customHeight="1" x14ac:dyDescent="0.25">
      <c r="A78" s="97"/>
      <c r="B78" s="98"/>
      <c r="C78" s="99"/>
      <c r="D78" s="100"/>
      <c r="E78" s="96"/>
      <c r="F78" s="96"/>
      <c r="G78" s="179"/>
      <c r="H78" s="179"/>
      <c r="K78" s="2"/>
      <c r="L78" s="2"/>
      <c r="M78" s="11">
        <f>SUM(M73:M77)</f>
        <v>14</v>
      </c>
      <c r="Q78" s="1"/>
      <c r="R78" s="2"/>
    </row>
    <row r="79" spans="1:19" ht="18" customHeight="1" x14ac:dyDescent="0.25">
      <c r="B79" s="89"/>
      <c r="C79" s="54"/>
      <c r="D79" s="11">
        <f>SUM(D73:D78)</f>
        <v>15</v>
      </c>
      <c r="F79" s="19"/>
      <c r="G79" s="181"/>
      <c r="H79" s="180"/>
      <c r="K79" s="2"/>
      <c r="L79" s="2"/>
    </row>
    <row r="80" spans="1:19" ht="18" customHeight="1" x14ac:dyDescent="0.25">
      <c r="B80" s="89"/>
      <c r="C80" s="2"/>
      <c r="G80" s="181"/>
      <c r="H80" s="181"/>
      <c r="K80" s="2"/>
      <c r="L80" s="2"/>
    </row>
    <row r="81" spans="1:17" ht="18" customHeight="1" x14ac:dyDescent="0.25">
      <c r="A81" s="61" t="s">
        <v>48</v>
      </c>
      <c r="B81" s="14"/>
      <c r="C81" s="14"/>
      <c r="D81" s="8"/>
      <c r="E81" s="8"/>
      <c r="F81" s="8"/>
      <c r="J81" s="61" t="s">
        <v>49</v>
      </c>
      <c r="K81" s="14"/>
      <c r="L81" s="14"/>
      <c r="M81" s="8"/>
      <c r="N81" s="8"/>
      <c r="O81" s="8"/>
    </row>
    <row r="82" spans="1:17" ht="26.25" customHeight="1" x14ac:dyDescent="0.25">
      <c r="A82" s="160" t="s">
        <v>173</v>
      </c>
      <c r="B82" s="160" t="s">
        <v>233</v>
      </c>
      <c r="C82" s="144" t="s">
        <v>215</v>
      </c>
      <c r="D82" s="127">
        <v>3</v>
      </c>
      <c r="E82" s="127"/>
      <c r="F82" s="127"/>
      <c r="J82" s="160" t="s">
        <v>173</v>
      </c>
      <c r="K82" s="160" t="s">
        <v>233</v>
      </c>
      <c r="L82" s="144" t="s">
        <v>215</v>
      </c>
      <c r="M82" s="127">
        <v>3</v>
      </c>
      <c r="N82" s="127"/>
      <c r="O82" s="127"/>
    </row>
    <row r="83" spans="1:17" ht="25.5" customHeight="1" x14ac:dyDescent="0.25">
      <c r="A83" s="160" t="s">
        <v>173</v>
      </c>
      <c r="B83" s="160" t="s">
        <v>233</v>
      </c>
      <c r="C83" s="144" t="s">
        <v>215</v>
      </c>
      <c r="D83" s="127">
        <v>3</v>
      </c>
      <c r="E83" s="127"/>
      <c r="F83" s="127"/>
      <c r="J83" s="219"/>
      <c r="K83" s="228" t="s">
        <v>213</v>
      </c>
      <c r="L83" s="221"/>
      <c r="M83" s="222">
        <v>3</v>
      </c>
      <c r="N83" s="222"/>
      <c r="O83" s="222"/>
      <c r="P83" s="17"/>
    </row>
    <row r="84" spans="1:17" ht="20.25" customHeight="1" x14ac:dyDescent="0.25">
      <c r="A84" s="225"/>
      <c r="B84" s="226" t="s">
        <v>213</v>
      </c>
      <c r="C84" s="227"/>
      <c r="D84" s="184">
        <v>3</v>
      </c>
      <c r="E84" s="184"/>
      <c r="F84" s="184"/>
      <c r="G84" s="125"/>
      <c r="H84" s="125"/>
      <c r="J84" s="219"/>
      <c r="K84" s="228" t="s">
        <v>213</v>
      </c>
      <c r="L84" s="221"/>
      <c r="M84" s="222">
        <v>3</v>
      </c>
      <c r="N84" s="222"/>
      <c r="O84" s="222"/>
    </row>
    <row r="85" spans="1:17" ht="17.25" customHeight="1" x14ac:dyDescent="0.25">
      <c r="A85" s="214"/>
      <c r="B85" s="228" t="s">
        <v>213</v>
      </c>
      <c r="C85" s="217"/>
      <c r="D85" s="184">
        <v>3</v>
      </c>
      <c r="E85" s="184"/>
      <c r="F85" s="184"/>
      <c r="G85" s="182"/>
      <c r="H85" s="182"/>
      <c r="J85" s="219"/>
      <c r="K85" s="228" t="s">
        <v>213</v>
      </c>
      <c r="L85" s="221"/>
      <c r="M85" s="222">
        <v>3</v>
      </c>
      <c r="N85" s="222"/>
      <c r="O85" s="222"/>
    </row>
    <row r="86" spans="1:17" ht="18" customHeight="1" x14ac:dyDescent="0.25">
      <c r="A86" s="214"/>
      <c r="B86" s="228" t="s">
        <v>213</v>
      </c>
      <c r="C86" s="229"/>
      <c r="D86" s="224">
        <v>3</v>
      </c>
      <c r="E86" s="184"/>
      <c r="F86" s="184"/>
      <c r="G86" s="125"/>
      <c r="H86" s="125"/>
      <c r="J86" s="219"/>
      <c r="K86" s="228"/>
      <c r="L86" s="221"/>
      <c r="M86" s="230"/>
      <c r="N86" s="222"/>
      <c r="O86" s="222"/>
    </row>
    <row r="87" spans="1:17" ht="18" customHeight="1" x14ac:dyDescent="0.25">
      <c r="A87" s="21" t="s">
        <v>15</v>
      </c>
      <c r="B87" s="57"/>
      <c r="C87" s="1"/>
      <c r="D87" s="11">
        <f>SUM(D82:D86)</f>
        <v>15</v>
      </c>
      <c r="G87" s="125"/>
      <c r="H87" s="125"/>
      <c r="J87" s="58"/>
      <c r="M87" s="11">
        <f>SUM(M82:M86)</f>
        <v>12</v>
      </c>
      <c r="P87" s="3"/>
    </row>
    <row r="88" spans="1:17" ht="18" customHeight="1" x14ac:dyDescent="0.25">
      <c r="A88" s="23" t="s">
        <v>16</v>
      </c>
      <c r="B88" s="23"/>
      <c r="C88" s="59"/>
      <c r="D88" s="60"/>
      <c r="E88" s="60"/>
      <c r="F88" s="60"/>
      <c r="J88" s="24" t="s">
        <v>17</v>
      </c>
      <c r="K88" s="25"/>
      <c r="L88" s="22" t="s">
        <v>2</v>
      </c>
      <c r="M88" s="11">
        <f>D61+M61+D70+M70+D79+M78+D87+M87</f>
        <v>120</v>
      </c>
    </row>
    <row r="89" spans="1:17" ht="18" customHeight="1" x14ac:dyDescent="0.25">
      <c r="A89" s="65" t="s">
        <v>18</v>
      </c>
      <c r="B89" s="66"/>
      <c r="C89" s="59"/>
      <c r="I89" s="17"/>
      <c r="J89" s="26" t="s">
        <v>83</v>
      </c>
      <c r="K89" s="27"/>
      <c r="L89" s="1"/>
      <c r="N89" s="2"/>
      <c r="O89" s="3"/>
    </row>
    <row r="90" spans="1:17" ht="18" customHeight="1" x14ac:dyDescent="0.25">
      <c r="A90" s="258" t="s">
        <v>127</v>
      </c>
      <c r="B90" s="258"/>
      <c r="C90" s="258"/>
      <c r="D90" s="258"/>
      <c r="E90" s="258"/>
      <c r="F90" s="258"/>
      <c r="G90" s="60"/>
      <c r="H90" s="60"/>
      <c r="J90" s="207"/>
      <c r="K90" s="207"/>
      <c r="L90" s="207"/>
      <c r="M90" s="207"/>
      <c r="N90" s="207"/>
      <c r="O90" s="207"/>
      <c r="P90" s="3"/>
      <c r="Q90" s="3"/>
    </row>
    <row r="91" spans="1:17" ht="18" customHeight="1" x14ac:dyDescent="0.25">
      <c r="B91" s="1"/>
      <c r="C91" s="1"/>
      <c r="F91" s="3"/>
      <c r="K91" s="1"/>
      <c r="L91" s="1"/>
      <c r="O91" s="2"/>
    </row>
    <row r="92" spans="1:17" ht="18" customHeight="1" x14ac:dyDescent="0.25">
      <c r="B92" s="1"/>
      <c r="C92" s="1"/>
      <c r="F92" s="3"/>
      <c r="G92" s="207"/>
      <c r="H92" s="207"/>
      <c r="I92" s="207"/>
      <c r="P92" s="3"/>
      <c r="Q92" s="3"/>
    </row>
    <row r="93" spans="1:17" ht="18" customHeight="1" x14ac:dyDescent="0.25">
      <c r="G93" s="3"/>
      <c r="H93" s="3"/>
      <c r="I93" s="3"/>
      <c r="P93" s="3"/>
      <c r="Q93" s="3"/>
    </row>
    <row r="94" spans="1:17" ht="18" customHeight="1" x14ac:dyDescent="0.25">
      <c r="G94" s="3"/>
      <c r="H94" s="3"/>
      <c r="I94" s="3"/>
    </row>
  </sheetData>
  <mergeCells count="10">
    <mergeCell ref="A1:O1"/>
    <mergeCell ref="M3:O3"/>
    <mergeCell ref="D2:I2"/>
    <mergeCell ref="M2:O2"/>
    <mergeCell ref="D3:I3"/>
    <mergeCell ref="L4:L5"/>
    <mergeCell ref="A90:F90"/>
    <mergeCell ref="A49:N49"/>
    <mergeCell ref="A50:N50"/>
    <mergeCell ref="A44:N44"/>
  </mergeCells>
  <conditionalFormatting sqref="O67:O69 O74:O77 O83:O86 G71:H71 F69 G59:H59 F57 F82 G84:H88 F84:F86 G77:H79 F75:F77">
    <cfRule type="cellIs" dxfId="3" priority="5" operator="between">
      <formula>"F"</formula>
      <formula>"F"</formula>
    </cfRule>
  </conditionalFormatting>
  <conditionalFormatting sqref="O72:O73 O66 O55 O57 F66 G76:H76 F74 G58:H58 F56 G60:H62 F58:F60 G80:H80 F78 G70:H70 F68:H68">
    <cfRule type="cellIs" dxfId="2" priority="4" operator="between">
      <formula>"D"</formula>
      <formula>"F"</formula>
    </cfRule>
  </conditionalFormatting>
  <conditionalFormatting sqref="F83">
    <cfRule type="cellIs" dxfId="1" priority="2" operator="between">
      <formula>"F"</formula>
      <formula>"F"</formula>
    </cfRule>
  </conditionalFormatting>
  <conditionalFormatting sqref="O82">
    <cfRule type="cellIs" dxfId="0" priority="1" operator="between">
      <formula>"F"</formula>
      <formula>"F"</formula>
    </cfRule>
  </conditionalFormatting>
  <printOptions horizontalCentered="1" verticalCentered="1"/>
  <pageMargins left="0.25" right="0.25" top="0.5" bottom="0.25" header="0.3" footer="0.3"/>
  <pageSetup scale="62" fitToHeight="0" orientation="landscape" verticalDpi="597" r:id="rId1"/>
  <rowBreaks count="1" manualBreakCount="1">
    <brk id="48"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A1:C102"/>
  <sheetViews>
    <sheetView workbookViewId="0">
      <selection activeCell="L60" sqref="L60"/>
    </sheetView>
  </sheetViews>
  <sheetFormatPr defaultColWidth="9.140625" defaultRowHeight="15" x14ac:dyDescent="0.25"/>
  <cols>
    <col min="1" max="1" width="38.140625" style="192" bestFit="1" customWidth="1"/>
    <col min="2" max="2" width="42.7109375" style="192" bestFit="1" customWidth="1"/>
    <col min="3" max="3" width="9.140625" style="237"/>
    <col min="4" max="16384" width="9.140625" style="192"/>
  </cols>
  <sheetData>
    <row r="1" spans="1:3" ht="18" customHeight="1" thickBot="1" x14ac:dyDescent="0.35">
      <c r="A1" s="269" t="s">
        <v>217</v>
      </c>
      <c r="B1" s="269"/>
      <c r="C1" s="269"/>
    </row>
    <row r="2" spans="1:3" ht="18" customHeight="1" thickTop="1" x14ac:dyDescent="0.3">
      <c r="A2" s="270"/>
      <c r="B2" s="270"/>
      <c r="C2" s="270"/>
    </row>
    <row r="3" spans="1:3" s="194" customFormat="1" ht="15" customHeight="1" x14ac:dyDescent="0.2">
      <c r="A3" s="195" t="s">
        <v>132</v>
      </c>
      <c r="B3" s="196" t="s">
        <v>133</v>
      </c>
      <c r="C3" s="232" t="s">
        <v>36</v>
      </c>
    </row>
    <row r="4" spans="1:3" s="194" customFormat="1" ht="15.75" customHeight="1" x14ac:dyDescent="0.2">
      <c r="A4" s="197" t="s">
        <v>178</v>
      </c>
      <c r="B4" s="198" t="s">
        <v>134</v>
      </c>
      <c r="C4" s="233">
        <v>3</v>
      </c>
    </row>
    <row r="5" spans="1:3" s="194" customFormat="1" ht="15" customHeight="1" x14ac:dyDescent="0.2">
      <c r="A5" s="197" t="s">
        <v>174</v>
      </c>
      <c r="B5" s="198" t="s">
        <v>177</v>
      </c>
      <c r="C5" s="233">
        <v>3</v>
      </c>
    </row>
    <row r="6" spans="1:3" s="194" customFormat="1" ht="24" customHeight="1" x14ac:dyDescent="0.2">
      <c r="A6" s="197" t="s">
        <v>176</v>
      </c>
      <c r="B6" s="197" t="s">
        <v>179</v>
      </c>
      <c r="C6" s="233">
        <v>3</v>
      </c>
    </row>
    <row r="7" spans="1:3" s="194" customFormat="1" ht="15" customHeight="1" x14ac:dyDescent="0.2">
      <c r="A7" s="197" t="s">
        <v>153</v>
      </c>
      <c r="B7" s="197" t="s">
        <v>180</v>
      </c>
      <c r="C7" s="233">
        <v>3</v>
      </c>
    </row>
    <row r="8" spans="1:3" s="194" customFormat="1" ht="27" customHeight="1" x14ac:dyDescent="0.2">
      <c r="A8" s="197" t="s">
        <v>175</v>
      </c>
      <c r="B8" s="197" t="s">
        <v>181</v>
      </c>
      <c r="C8" s="233">
        <v>3</v>
      </c>
    </row>
    <row r="9" spans="1:3" s="194" customFormat="1" ht="15" customHeight="1" x14ac:dyDescent="0.2">
      <c r="A9" s="197" t="s">
        <v>192</v>
      </c>
      <c r="B9" s="197" t="s">
        <v>182</v>
      </c>
      <c r="C9" s="233">
        <v>3</v>
      </c>
    </row>
    <row r="10" spans="1:3" s="194" customFormat="1" ht="15" customHeight="1" x14ac:dyDescent="0.2">
      <c r="A10" s="197" t="s">
        <v>193</v>
      </c>
      <c r="B10" s="197" t="s">
        <v>183</v>
      </c>
      <c r="C10" s="233">
        <v>3</v>
      </c>
    </row>
    <row r="11" spans="1:3" s="194" customFormat="1" ht="15" customHeight="1" x14ac:dyDescent="0.2">
      <c r="C11" s="234"/>
    </row>
    <row r="12" spans="1:3" s="194" customFormat="1" ht="12.75" x14ac:dyDescent="0.2">
      <c r="C12" s="234"/>
    </row>
    <row r="13" spans="1:3" s="194" customFormat="1" ht="19.5" thickBot="1" x14ac:dyDescent="0.35">
      <c r="A13" s="269" t="s">
        <v>184</v>
      </c>
      <c r="B13" s="269"/>
      <c r="C13" s="269"/>
    </row>
    <row r="14" spans="1:3" s="194" customFormat="1" ht="15" customHeight="1" thickTop="1" thickBot="1" x14ac:dyDescent="0.3">
      <c r="A14" s="193" t="s">
        <v>132</v>
      </c>
      <c r="B14" s="199" t="s">
        <v>201</v>
      </c>
      <c r="C14" s="235" t="s">
        <v>36</v>
      </c>
    </row>
    <row r="15" spans="1:3" s="194" customFormat="1" ht="39.75" customHeight="1" x14ac:dyDescent="0.2">
      <c r="A15" s="197" t="s">
        <v>186</v>
      </c>
      <c r="B15" s="238" t="s">
        <v>190</v>
      </c>
      <c r="C15" s="231" t="s">
        <v>189</v>
      </c>
    </row>
    <row r="16" spans="1:3" s="194" customFormat="1" ht="24.75" customHeight="1" x14ac:dyDescent="0.2">
      <c r="A16" s="197" t="s">
        <v>187</v>
      </c>
      <c r="B16" s="253" t="s">
        <v>240</v>
      </c>
      <c r="C16" s="231">
        <v>2</v>
      </c>
    </row>
    <row r="17" spans="1:3" s="194" customFormat="1" ht="15" customHeight="1" x14ac:dyDescent="0.2">
      <c r="A17" s="197" t="s">
        <v>185</v>
      </c>
      <c r="B17" s="198" t="s">
        <v>191</v>
      </c>
      <c r="C17" s="233" t="s">
        <v>188</v>
      </c>
    </row>
    <row r="18" spans="1:3" s="194" customFormat="1" ht="15" customHeight="1" x14ac:dyDescent="0.2">
      <c r="A18" s="197" t="s">
        <v>194</v>
      </c>
      <c r="B18" s="200" t="s">
        <v>195</v>
      </c>
      <c r="C18" s="231" t="s">
        <v>196</v>
      </c>
    </row>
    <row r="19" spans="1:3" s="194" customFormat="1" ht="15" customHeight="1" x14ac:dyDescent="0.2">
      <c r="A19" s="197" t="s">
        <v>197</v>
      </c>
      <c r="B19" s="200" t="s">
        <v>198</v>
      </c>
      <c r="C19" s="231" t="s">
        <v>199</v>
      </c>
    </row>
    <row r="20" spans="1:3" s="194" customFormat="1" ht="15" customHeight="1" x14ac:dyDescent="0.2">
      <c r="A20" s="197" t="s">
        <v>200</v>
      </c>
      <c r="B20" s="200" t="s">
        <v>195</v>
      </c>
      <c r="C20" s="233" t="s">
        <v>196</v>
      </c>
    </row>
    <row r="21" spans="1:3" s="194" customFormat="1" ht="12.75" x14ac:dyDescent="0.2">
      <c r="A21" s="197"/>
      <c r="B21" s="200"/>
      <c r="C21" s="233"/>
    </row>
    <row r="22" spans="1:3" s="201" customFormat="1" ht="15" customHeight="1" x14ac:dyDescent="0.25">
      <c r="A22" s="197"/>
      <c r="B22" s="198"/>
      <c r="C22" s="233"/>
    </row>
    <row r="23" spans="1:3" s="194" customFormat="1" ht="15" customHeight="1" x14ac:dyDescent="0.2">
      <c r="A23" s="197"/>
      <c r="B23" s="198"/>
      <c r="C23" s="233"/>
    </row>
    <row r="24" spans="1:3" s="194" customFormat="1" ht="15" customHeight="1" x14ac:dyDescent="0.2">
      <c r="A24" s="202"/>
      <c r="B24" s="200"/>
      <c r="C24" s="236"/>
    </row>
    <row r="25" spans="1:3" s="194" customFormat="1" ht="15" customHeight="1" x14ac:dyDescent="0.2">
      <c r="A25" s="197"/>
      <c r="B25" s="203"/>
      <c r="C25" s="233"/>
    </row>
    <row r="26" spans="1:3" s="194" customFormat="1" ht="15" customHeight="1" x14ac:dyDescent="0.2">
      <c r="A26" s="197"/>
      <c r="B26" s="200"/>
      <c r="C26" s="233"/>
    </row>
    <row r="27" spans="1:3" s="194" customFormat="1" ht="15" customHeight="1" x14ac:dyDescent="0.2">
      <c r="A27" s="197"/>
      <c r="B27" s="198"/>
      <c r="C27" s="233"/>
    </row>
    <row r="28" spans="1:3" s="194" customFormat="1" ht="15" customHeight="1" x14ac:dyDescent="0.2">
      <c r="A28" s="197"/>
      <c r="B28" s="198"/>
      <c r="C28" s="233"/>
    </row>
    <row r="29" spans="1:3" s="194" customFormat="1" ht="15" customHeight="1" x14ac:dyDescent="0.2">
      <c r="A29" s="197"/>
      <c r="B29" s="200"/>
      <c r="C29" s="233"/>
    </row>
    <row r="30" spans="1:3" s="194" customFormat="1" ht="15" customHeight="1" x14ac:dyDescent="0.2">
      <c r="A30" s="197"/>
      <c r="B30" s="198"/>
      <c r="C30" s="233"/>
    </row>
    <row r="31" spans="1:3" s="194" customFormat="1" ht="15" customHeight="1" x14ac:dyDescent="0.2">
      <c r="A31" s="197"/>
      <c r="B31" s="198"/>
      <c r="C31" s="233"/>
    </row>
    <row r="32" spans="1:3" ht="15" customHeight="1" x14ac:dyDescent="0.25">
      <c r="A32" s="197"/>
      <c r="B32" s="198"/>
      <c r="C32" s="233"/>
    </row>
    <row r="33" spans="1:3" ht="15" customHeight="1" x14ac:dyDescent="0.25">
      <c r="A33" s="197"/>
      <c r="B33" s="198"/>
      <c r="C33" s="233"/>
    </row>
    <row r="34" spans="1:3" ht="15" customHeight="1" x14ac:dyDescent="0.25">
      <c r="A34" s="197"/>
      <c r="B34" s="198"/>
      <c r="C34" s="233"/>
    </row>
    <row r="35" spans="1:3" ht="15" customHeight="1" x14ac:dyDescent="0.25">
      <c r="A35" s="197"/>
      <c r="B35" s="200"/>
      <c r="C35" s="233"/>
    </row>
    <row r="36" spans="1:3" ht="15" customHeight="1" x14ac:dyDescent="0.25">
      <c r="A36" s="202"/>
      <c r="B36" s="200"/>
      <c r="C36" s="236"/>
    </row>
    <row r="37" spans="1:3" ht="15" customHeight="1" x14ac:dyDescent="0.25">
      <c r="A37" s="197"/>
      <c r="B37" s="200"/>
      <c r="C37" s="233"/>
    </row>
    <row r="38" spans="1:3" ht="15" customHeight="1" x14ac:dyDescent="0.25"/>
    <row r="102" spans="1:1" x14ac:dyDescent="0.25">
      <c r="A102" s="194"/>
    </row>
  </sheetData>
  <mergeCells count="3">
    <mergeCell ref="A13:C13"/>
    <mergeCell ref="A1:C1"/>
    <mergeCell ref="A2:C2"/>
  </mergeCells>
  <pageMargins left="0.25" right="0.25" top="0.25" bottom="0.25"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34"/>
  <sheetViews>
    <sheetView topLeftCell="A16" zoomScaleNormal="100" workbookViewId="0">
      <selection activeCell="L60" sqref="L60"/>
    </sheetView>
  </sheetViews>
  <sheetFormatPr defaultRowHeight="15" x14ac:dyDescent="0.25"/>
  <cols>
    <col min="1" max="1" width="15.42578125" customWidth="1"/>
    <col min="2" max="2" width="57.140625" customWidth="1"/>
    <col min="3" max="3" width="9.140625" style="123"/>
  </cols>
  <sheetData>
    <row r="1" spans="1:3" ht="15.75" x14ac:dyDescent="0.25">
      <c r="A1" s="275" t="s">
        <v>51</v>
      </c>
      <c r="B1" s="275"/>
      <c r="C1" s="275"/>
    </row>
    <row r="2" spans="1:3" ht="9.75" customHeight="1" x14ac:dyDescent="0.25">
      <c r="A2" s="276"/>
      <c r="B2" s="276"/>
      <c r="C2" s="276"/>
    </row>
    <row r="3" spans="1:3" ht="45.75" customHeight="1" x14ac:dyDescent="0.25">
      <c r="A3" s="277" t="s">
        <v>52</v>
      </c>
      <c r="B3" s="277"/>
      <c r="C3" s="277"/>
    </row>
    <row r="4" spans="1:3" x14ac:dyDescent="0.25">
      <c r="A4" s="278"/>
      <c r="B4" s="278"/>
      <c r="C4" s="278"/>
    </row>
    <row r="5" spans="1:3" x14ac:dyDescent="0.25">
      <c r="A5" s="279" t="s">
        <v>53</v>
      </c>
      <c r="B5" s="279"/>
      <c r="C5" s="279"/>
    </row>
    <row r="6" spans="1:3" x14ac:dyDescent="0.25">
      <c r="A6" s="116" t="s">
        <v>54</v>
      </c>
      <c r="B6" s="116" t="s">
        <v>35</v>
      </c>
      <c r="C6" s="117" t="s">
        <v>36</v>
      </c>
    </row>
    <row r="7" spans="1:3" x14ac:dyDescent="0.25">
      <c r="A7" s="118" t="s">
        <v>131</v>
      </c>
      <c r="B7" s="118" t="s">
        <v>224</v>
      </c>
      <c r="C7" s="119">
        <v>4</v>
      </c>
    </row>
    <row r="8" spans="1:3" x14ac:dyDescent="0.25">
      <c r="A8" s="118" t="s">
        <v>71</v>
      </c>
      <c r="B8" s="118" t="s">
        <v>225</v>
      </c>
      <c r="C8" s="119">
        <v>3</v>
      </c>
    </row>
    <row r="9" spans="1:3" x14ac:dyDescent="0.25">
      <c r="A9" s="118" t="s">
        <v>135</v>
      </c>
      <c r="B9" s="118" t="s">
        <v>202</v>
      </c>
      <c r="C9" s="119">
        <v>2</v>
      </c>
    </row>
    <row r="10" spans="1:3" x14ac:dyDescent="0.25">
      <c r="A10" s="118" t="s">
        <v>136</v>
      </c>
      <c r="B10" s="118" t="s">
        <v>203</v>
      </c>
      <c r="C10" s="119">
        <v>1</v>
      </c>
    </row>
    <row r="11" spans="1:3" x14ac:dyDescent="0.25">
      <c r="A11" s="118" t="s">
        <v>137</v>
      </c>
      <c r="B11" s="118" t="s">
        <v>204</v>
      </c>
      <c r="C11" s="119">
        <v>1</v>
      </c>
    </row>
    <row r="12" spans="1:3" x14ac:dyDescent="0.25">
      <c r="A12" s="118" t="s">
        <v>219</v>
      </c>
      <c r="B12" s="118" t="s">
        <v>220</v>
      </c>
      <c r="C12" s="119">
        <v>3</v>
      </c>
    </row>
    <row r="13" spans="1:3" x14ac:dyDescent="0.25">
      <c r="A13" s="118" t="s">
        <v>221</v>
      </c>
      <c r="B13" s="118" t="s">
        <v>222</v>
      </c>
      <c r="C13" s="119">
        <v>3</v>
      </c>
    </row>
    <row r="14" spans="1:3" x14ac:dyDescent="0.25">
      <c r="A14" s="118" t="s">
        <v>223</v>
      </c>
      <c r="B14" s="118" t="s">
        <v>226</v>
      </c>
      <c r="C14" s="119">
        <v>3</v>
      </c>
    </row>
    <row r="15" spans="1:3" x14ac:dyDescent="0.25">
      <c r="A15" s="118" t="s">
        <v>205</v>
      </c>
      <c r="B15" s="118" t="s">
        <v>206</v>
      </c>
      <c r="C15" s="119">
        <v>2</v>
      </c>
    </row>
    <row r="16" spans="1:3" x14ac:dyDescent="0.25">
      <c r="A16" s="118" t="s">
        <v>138</v>
      </c>
      <c r="B16" s="118" t="s">
        <v>227</v>
      </c>
      <c r="C16" s="119">
        <v>3</v>
      </c>
    </row>
    <row r="17" spans="1:6" x14ac:dyDescent="0.25">
      <c r="A17" s="118" t="s">
        <v>139</v>
      </c>
      <c r="B17" s="118" t="s">
        <v>140</v>
      </c>
      <c r="C17" s="119">
        <v>3</v>
      </c>
      <c r="F17" s="204"/>
    </row>
    <row r="18" spans="1:6" x14ac:dyDescent="0.25">
      <c r="A18" s="118" t="s">
        <v>141</v>
      </c>
      <c r="B18" s="118" t="s">
        <v>142</v>
      </c>
      <c r="C18" s="119">
        <v>3</v>
      </c>
    </row>
    <row r="19" spans="1:6" x14ac:dyDescent="0.25">
      <c r="A19" s="118" t="s">
        <v>143</v>
      </c>
      <c r="B19" s="118" t="s">
        <v>144</v>
      </c>
      <c r="C19" s="119">
        <v>3</v>
      </c>
    </row>
    <row r="20" spans="1:6" x14ac:dyDescent="0.25">
      <c r="A20" s="118" t="s">
        <v>218</v>
      </c>
      <c r="B20" s="118" t="s">
        <v>145</v>
      </c>
      <c r="C20" s="119">
        <v>3</v>
      </c>
    </row>
    <row r="21" spans="1:6" x14ac:dyDescent="0.25">
      <c r="A21" s="205" t="s">
        <v>146</v>
      </c>
      <c r="B21" s="205" t="s">
        <v>147</v>
      </c>
      <c r="C21" s="119">
        <v>3</v>
      </c>
    </row>
    <row r="22" spans="1:6" x14ac:dyDescent="0.25">
      <c r="A22" s="205" t="s">
        <v>148</v>
      </c>
      <c r="B22" s="205" t="s">
        <v>149</v>
      </c>
      <c r="C22" s="119">
        <v>3</v>
      </c>
    </row>
    <row r="24" spans="1:6" x14ac:dyDescent="0.25">
      <c r="A24" s="279" t="s">
        <v>55</v>
      </c>
      <c r="B24" s="279"/>
      <c r="C24" s="279"/>
    </row>
    <row r="25" spans="1:6" x14ac:dyDescent="0.25">
      <c r="A25" s="116" t="s">
        <v>54</v>
      </c>
      <c r="B25" s="116" t="s">
        <v>35</v>
      </c>
      <c r="C25" s="117" t="s">
        <v>36</v>
      </c>
    </row>
    <row r="26" spans="1:6" x14ac:dyDescent="0.25">
      <c r="A26" s="118" t="s">
        <v>56</v>
      </c>
      <c r="B26" s="118" t="s">
        <v>57</v>
      </c>
      <c r="C26" s="119">
        <v>2</v>
      </c>
    </row>
    <row r="27" spans="1:6" x14ac:dyDescent="0.25">
      <c r="A27" s="118" t="s">
        <v>58</v>
      </c>
      <c r="B27" s="118" t="s">
        <v>59</v>
      </c>
      <c r="C27" s="119">
        <v>2</v>
      </c>
    </row>
    <row r="28" spans="1:6" x14ac:dyDescent="0.25">
      <c r="A28" s="118" t="s">
        <v>60</v>
      </c>
      <c r="B28" s="118" t="s">
        <v>61</v>
      </c>
      <c r="C28" s="119">
        <v>1</v>
      </c>
    </row>
    <row r="29" spans="1:6" x14ac:dyDescent="0.25">
      <c r="A29" s="118" t="s">
        <v>62</v>
      </c>
      <c r="B29" s="118" t="s">
        <v>63</v>
      </c>
      <c r="C29" s="119">
        <v>1</v>
      </c>
    </row>
    <row r="31" spans="1:6" x14ac:dyDescent="0.25">
      <c r="A31" s="271" t="s">
        <v>64</v>
      </c>
      <c r="B31" s="271"/>
      <c r="C31" s="271"/>
    </row>
    <row r="32" spans="1:6" ht="135.75" customHeight="1" x14ac:dyDescent="0.25">
      <c r="A32" s="272" t="s">
        <v>65</v>
      </c>
      <c r="B32" s="273"/>
      <c r="C32" s="274"/>
    </row>
    <row r="33" spans="1:3" ht="20.25" customHeight="1" x14ac:dyDescent="0.25">
      <c r="A33" s="120" t="s">
        <v>66</v>
      </c>
      <c r="B33" s="121"/>
      <c r="C33" s="122"/>
    </row>
    <row r="34" spans="1:3" ht="24.75" customHeight="1" x14ac:dyDescent="0.25">
      <c r="A34" t="s">
        <v>150</v>
      </c>
      <c r="C34"/>
    </row>
  </sheetData>
  <mergeCells count="8">
    <mergeCell ref="A31:C31"/>
    <mergeCell ref="A32:C32"/>
    <mergeCell ref="A1:C1"/>
    <mergeCell ref="A2:C2"/>
    <mergeCell ref="A3:C3"/>
    <mergeCell ref="A4:C4"/>
    <mergeCell ref="A5:C5"/>
    <mergeCell ref="A24:C2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9FF13ADA-A522-41E9-8BA9-D1198C79D48E}">
  <ds:schemaRefs>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A50FA2A-B752-4D0B-B49A-39723D1AD9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Animal Science - Industry</vt:lpstr>
      <vt:lpstr>COURSE OPTIONS Reference</vt:lpstr>
      <vt:lpstr>Course Options - No Prereqs</vt:lpstr>
      <vt:lpstr>'Animal Science - Industry'!Print_Area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2016-05-27T18:02:21Z</cp:lastPrinted>
  <dcterms:created xsi:type="dcterms:W3CDTF">2011-09-23T19:24:55Z</dcterms:created>
  <dcterms:modified xsi:type="dcterms:W3CDTF">2016-05-27T18:02:31Z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