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595"/>
  </bookViews>
  <sheets>
    <sheet name="Animal Science - Science" sheetId="5" r:id="rId1"/>
    <sheet name="COURSE OPTIONS Reference" sheetId="6" r:id="rId2"/>
    <sheet name="Course Options - No Prereqs" sheetId="7" r:id="rId3"/>
  </sheets>
  <definedNames>
    <definedName name="AS_Production">OFFSET('COURSE OPTIONS Reference'!#REF!,0,0,COUNTA('COURSE OPTIONS Reference'!#REF!)-COUNTBLANK('COURSE OPTIONS Reference'!#REF!),1)</definedName>
    <definedName name="_xlnm.Print_Area" localSheetId="0">'Animal Science - Science'!$A$1:$O$86</definedName>
    <definedName name="SGR_3">'COURSE OPTIONS Reference'!#REF!</definedName>
  </definedNames>
  <calcPr calcId="145621"/>
</workbook>
</file>

<file path=xl/calcChain.xml><?xml version="1.0" encoding="utf-8"?>
<calcChain xmlns="http://schemas.openxmlformats.org/spreadsheetml/2006/main">
  <c r="A8" i="5" l="1"/>
  <c r="A14" i="5" l="1"/>
  <c r="J34" i="5" l="1"/>
  <c r="K34" i="5"/>
  <c r="L34" i="5"/>
  <c r="M34" i="5"/>
  <c r="N34" i="5"/>
  <c r="O34" i="5"/>
  <c r="K33" i="5"/>
  <c r="L33" i="5"/>
  <c r="M33" i="5"/>
  <c r="N33" i="5"/>
  <c r="O33" i="5"/>
  <c r="J33" i="5"/>
  <c r="K32" i="5"/>
  <c r="L32" i="5"/>
  <c r="M32" i="5"/>
  <c r="N32" i="5"/>
  <c r="O32" i="5"/>
  <c r="J32" i="5"/>
  <c r="K31" i="5"/>
  <c r="L31" i="5"/>
  <c r="M31" i="5"/>
  <c r="N31" i="5"/>
  <c r="O31" i="5"/>
  <c r="J31" i="5"/>
  <c r="K30" i="5"/>
  <c r="L30" i="5"/>
  <c r="M30" i="5"/>
  <c r="N30" i="5"/>
  <c r="O30" i="5"/>
  <c r="J30" i="5"/>
  <c r="K28" i="5"/>
  <c r="L28" i="5"/>
  <c r="M28" i="5"/>
  <c r="N28" i="5"/>
  <c r="O28" i="5"/>
  <c r="J28" i="5"/>
  <c r="K27" i="5"/>
  <c r="L27" i="5"/>
  <c r="M27" i="5"/>
  <c r="N27" i="5"/>
  <c r="O27" i="5"/>
  <c r="J27" i="5"/>
  <c r="K26" i="5"/>
  <c r="L26" i="5"/>
  <c r="M26" i="5"/>
  <c r="N26" i="5"/>
  <c r="O26" i="5"/>
  <c r="J26" i="5"/>
  <c r="K25" i="5"/>
  <c r="L25" i="5"/>
  <c r="M25" i="5"/>
  <c r="N25" i="5"/>
  <c r="O25" i="5"/>
  <c r="J25" i="5"/>
  <c r="K24" i="5"/>
  <c r="L24" i="5"/>
  <c r="M24" i="5"/>
  <c r="N24" i="5"/>
  <c r="O24" i="5"/>
  <c r="J24" i="5"/>
  <c r="K23" i="5"/>
  <c r="L23" i="5"/>
  <c r="M23" i="5"/>
  <c r="N23" i="5"/>
  <c r="O23" i="5"/>
  <c r="J23" i="5"/>
  <c r="K22" i="5"/>
  <c r="L22" i="5"/>
  <c r="M22" i="5"/>
  <c r="N22" i="5"/>
  <c r="O22" i="5"/>
  <c r="J22" i="5"/>
  <c r="K21" i="5"/>
  <c r="L21" i="5"/>
  <c r="M21" i="5"/>
  <c r="N21" i="5"/>
  <c r="O21" i="5"/>
  <c r="J21" i="5"/>
  <c r="K20" i="5"/>
  <c r="L20" i="5"/>
  <c r="M20" i="5"/>
  <c r="N20" i="5"/>
  <c r="O20" i="5"/>
  <c r="J20" i="5"/>
  <c r="K19" i="5"/>
  <c r="L19" i="5"/>
  <c r="M19" i="5"/>
  <c r="N19" i="5"/>
  <c r="O19" i="5"/>
  <c r="J19" i="5"/>
  <c r="K17" i="5"/>
  <c r="L17" i="5"/>
  <c r="M17" i="5"/>
  <c r="N17" i="5"/>
  <c r="O17" i="5"/>
  <c r="P17" i="5" s="1"/>
  <c r="J17" i="5"/>
  <c r="K16" i="5"/>
  <c r="L16" i="5"/>
  <c r="M16" i="5"/>
  <c r="N16" i="5"/>
  <c r="O16" i="5"/>
  <c r="P16" i="5" s="1"/>
  <c r="J16" i="5"/>
  <c r="K14" i="5"/>
  <c r="L14" i="5"/>
  <c r="M14" i="5"/>
  <c r="N14" i="5"/>
  <c r="O14" i="5"/>
  <c r="J14" i="5"/>
  <c r="J13" i="5"/>
  <c r="K13" i="5"/>
  <c r="L13" i="5"/>
  <c r="M13" i="5"/>
  <c r="N13" i="5"/>
  <c r="O13" i="5"/>
  <c r="K12" i="5"/>
  <c r="L12" i="5"/>
  <c r="M12" i="5"/>
  <c r="N12" i="5"/>
  <c r="O12" i="5"/>
  <c r="J12" i="5"/>
  <c r="K11" i="5"/>
  <c r="L11" i="5"/>
  <c r="M11" i="5"/>
  <c r="N11" i="5"/>
  <c r="O11" i="5"/>
  <c r="J11" i="5"/>
  <c r="K9" i="5"/>
  <c r="L9" i="5"/>
  <c r="M9" i="5"/>
  <c r="N9" i="5"/>
  <c r="O9" i="5"/>
  <c r="J9" i="5"/>
  <c r="K8" i="5"/>
  <c r="L8" i="5"/>
  <c r="M8" i="5"/>
  <c r="N8" i="5"/>
  <c r="O8" i="5"/>
  <c r="J8" i="5"/>
  <c r="K7" i="5"/>
  <c r="L7" i="5"/>
  <c r="M7" i="5"/>
  <c r="N7" i="5"/>
  <c r="O7" i="5"/>
  <c r="J7" i="5"/>
  <c r="B36" i="5"/>
  <c r="C36" i="5"/>
  <c r="D36" i="5"/>
  <c r="E36" i="5"/>
  <c r="F36" i="5"/>
  <c r="A36" i="5"/>
  <c r="B33" i="5"/>
  <c r="C33" i="5"/>
  <c r="D33" i="5"/>
  <c r="E33" i="5"/>
  <c r="F33" i="5"/>
  <c r="A33" i="5"/>
  <c r="B26" i="5"/>
  <c r="C26" i="5"/>
  <c r="D26" i="5"/>
  <c r="E26" i="5"/>
  <c r="F26" i="5"/>
  <c r="A26" i="5"/>
  <c r="B25" i="5"/>
  <c r="C25" i="5"/>
  <c r="D25" i="5"/>
  <c r="E25" i="5"/>
  <c r="F25" i="5"/>
  <c r="A25" i="5"/>
  <c r="B22" i="5"/>
  <c r="C22" i="5"/>
  <c r="D22" i="5"/>
  <c r="E22" i="5"/>
  <c r="F22" i="5"/>
  <c r="A22" i="5"/>
  <c r="B19" i="5"/>
  <c r="C19" i="5"/>
  <c r="D19" i="5"/>
  <c r="E19" i="5"/>
  <c r="F19" i="5"/>
  <c r="A19" i="5"/>
  <c r="A18" i="5"/>
  <c r="B18" i="5"/>
  <c r="C18" i="5"/>
  <c r="D18" i="5"/>
  <c r="E18" i="5"/>
  <c r="F18" i="5"/>
  <c r="B15" i="5"/>
  <c r="C15" i="5"/>
  <c r="D15" i="5"/>
  <c r="E15" i="5"/>
  <c r="F15" i="5"/>
  <c r="A15" i="5"/>
  <c r="B14" i="5"/>
  <c r="C14" i="5"/>
  <c r="D14" i="5"/>
  <c r="E14" i="5"/>
  <c r="F14" i="5"/>
  <c r="B11" i="5"/>
  <c r="C11" i="5"/>
  <c r="D11" i="5"/>
  <c r="E11" i="5"/>
  <c r="F11" i="5"/>
  <c r="A11" i="5"/>
  <c r="B8" i="5"/>
  <c r="C8" i="5"/>
  <c r="D8" i="5"/>
  <c r="E8" i="5"/>
  <c r="F8" i="5"/>
  <c r="B7" i="5"/>
  <c r="C7" i="5"/>
  <c r="D7" i="5"/>
  <c r="E7" i="5"/>
  <c r="A7" i="5"/>
  <c r="Q16" i="5" l="1"/>
  <c r="P20" i="5"/>
  <c r="P19" i="5"/>
  <c r="Q19" i="5" s="1"/>
  <c r="M57" i="5" l="1"/>
  <c r="M66" i="5"/>
  <c r="G22" i="5" l="1"/>
  <c r="H22" i="5" s="1"/>
  <c r="P22" i="5"/>
  <c r="P21" i="5"/>
  <c r="P7" i="5" l="1"/>
  <c r="Q7" i="5" s="1"/>
  <c r="D83" i="5" l="1"/>
  <c r="D75" i="5"/>
  <c r="D66" i="5"/>
  <c r="D57" i="5"/>
  <c r="M74" i="5"/>
  <c r="M83" i="5"/>
  <c r="M29" i="5"/>
  <c r="M18" i="5"/>
  <c r="M6" i="5"/>
  <c r="P29" i="5" l="1"/>
  <c r="Q29" i="5" s="1"/>
  <c r="P30" i="5"/>
  <c r="Q30" i="5" s="1"/>
  <c r="P31" i="5"/>
  <c r="Q31" i="5" s="1"/>
  <c r="P32" i="5"/>
  <c r="Q32" i="5" s="1"/>
  <c r="P33" i="5"/>
  <c r="Q33" i="5" s="1"/>
  <c r="P34" i="5"/>
  <c r="Q34" i="5" s="1"/>
  <c r="P35" i="5"/>
  <c r="Q35" i="5" s="1"/>
  <c r="P36" i="5"/>
  <c r="Q36" i="5" s="1"/>
  <c r="P37" i="5"/>
  <c r="Q37" i="5" s="1"/>
  <c r="P38" i="5"/>
  <c r="Q38" i="5" s="1"/>
  <c r="P39" i="5"/>
  <c r="Q39" i="5" s="1"/>
  <c r="P40" i="5"/>
  <c r="Q40" i="5" s="1"/>
  <c r="G7" i="5"/>
  <c r="H7" i="5" s="1"/>
  <c r="P8" i="5"/>
  <c r="Q8" i="5" s="1"/>
  <c r="P9" i="5"/>
  <c r="Q9" i="5" s="1"/>
  <c r="P10" i="5"/>
  <c r="Q10" i="5" s="1"/>
  <c r="P11" i="5"/>
  <c r="Q11" i="5" s="1"/>
  <c r="P12" i="5"/>
  <c r="Q12" i="5" s="1"/>
  <c r="P13" i="5"/>
  <c r="Q13" i="5" s="1"/>
  <c r="P14" i="5"/>
  <c r="Q14" i="5" s="1"/>
  <c r="P15" i="5"/>
  <c r="Q15" i="5" s="1"/>
  <c r="Q17" i="5"/>
  <c r="P18" i="5"/>
  <c r="Q18" i="5" s="1"/>
  <c r="Q20" i="5"/>
  <c r="Q21" i="5"/>
  <c r="Q22" i="5"/>
  <c r="P23" i="5"/>
  <c r="P24" i="5"/>
  <c r="Q24" i="5" s="1"/>
  <c r="P25" i="5"/>
  <c r="Q25" i="5" s="1"/>
  <c r="P26" i="5"/>
  <c r="Q26" i="5" s="1"/>
  <c r="P27" i="5"/>
  <c r="Q27" i="5" s="1"/>
  <c r="P28" i="5"/>
  <c r="Q28" i="5" s="1"/>
  <c r="Q23" i="5" l="1"/>
  <c r="P43" i="5"/>
  <c r="G27" i="5"/>
  <c r="H27" i="5" s="1"/>
  <c r="G28" i="5"/>
  <c r="H28" i="5" s="1"/>
  <c r="G29" i="5"/>
  <c r="H29" i="5" s="1"/>
  <c r="G30" i="5"/>
  <c r="H30" i="5" s="1"/>
  <c r="G31" i="5"/>
  <c r="H31" i="5" s="1"/>
  <c r="G32" i="5"/>
  <c r="H32" i="5" s="1"/>
  <c r="G33" i="5"/>
  <c r="H33" i="5" s="1"/>
  <c r="G34" i="5"/>
  <c r="H34" i="5" s="1"/>
  <c r="G35" i="5"/>
  <c r="H35" i="5" s="1"/>
  <c r="G36" i="5"/>
  <c r="H36" i="5" s="1"/>
  <c r="G37" i="5"/>
  <c r="H37" i="5" s="1"/>
  <c r="G38" i="5"/>
  <c r="H38" i="5" s="1"/>
  <c r="G39" i="5"/>
  <c r="H39" i="5" s="1"/>
  <c r="G40" i="5"/>
  <c r="H40" i="5" s="1"/>
  <c r="G41" i="5"/>
  <c r="H41" i="5" s="1"/>
  <c r="G42" i="5"/>
  <c r="H42" i="5" s="1"/>
  <c r="G8" i="5"/>
  <c r="G9" i="5"/>
  <c r="H9" i="5" s="1"/>
  <c r="G10" i="5"/>
  <c r="H10" i="5" s="1"/>
  <c r="G11" i="5"/>
  <c r="H11" i="5" s="1"/>
  <c r="G12" i="5"/>
  <c r="H12" i="5" s="1"/>
  <c r="G13" i="5"/>
  <c r="H13" i="5" s="1"/>
  <c r="G14" i="5"/>
  <c r="H14" i="5" s="1"/>
  <c r="G15" i="5"/>
  <c r="H15" i="5" s="1"/>
  <c r="G16" i="5"/>
  <c r="H16" i="5" s="1"/>
  <c r="G17" i="5"/>
  <c r="H17" i="5" s="1"/>
  <c r="G18" i="5"/>
  <c r="G19" i="5"/>
  <c r="H19" i="5" s="1"/>
  <c r="G20" i="5"/>
  <c r="H20" i="5" s="1"/>
  <c r="G21" i="5"/>
  <c r="H21" i="5" s="1"/>
  <c r="G23" i="5"/>
  <c r="H23" i="5" s="1"/>
  <c r="G24" i="5"/>
  <c r="H24" i="5" s="1"/>
  <c r="G25" i="5"/>
  <c r="H25" i="5" s="1"/>
  <c r="G26" i="5"/>
  <c r="H26" i="5" s="1"/>
  <c r="H18" i="5" l="1"/>
  <c r="P42" i="5"/>
  <c r="M42" i="5" s="1"/>
  <c r="H8" i="5"/>
  <c r="Q42" i="5" l="1"/>
  <c r="J3" i="5" s="1"/>
  <c r="D35" i="5"/>
  <c r="D32" i="5"/>
  <c r="D24" i="5"/>
  <c r="D21" i="5"/>
  <c r="D17" i="5"/>
  <c r="D13" i="5"/>
  <c r="D10" i="5"/>
  <c r="M3" i="5" l="1"/>
  <c r="D6" i="5" l="1"/>
  <c r="M44" i="5" s="1"/>
  <c r="A46" i="5"/>
  <c r="M84" i="5" l="1"/>
</calcChain>
</file>

<file path=xl/sharedStrings.xml><?xml version="1.0" encoding="utf-8"?>
<sst xmlns="http://schemas.openxmlformats.org/spreadsheetml/2006/main" count="228" uniqueCount="197">
  <si>
    <t>Student</t>
  </si>
  <si>
    <t>Advisor</t>
  </si>
  <si>
    <t>Information Subject to Change.  This checksheet is not a contract.</t>
  </si>
  <si>
    <t>Totals</t>
  </si>
  <si>
    <t>SGR Goal 1</t>
  </si>
  <si>
    <t>IGR Goal 1</t>
  </si>
  <si>
    <t>IGR Goal 2</t>
  </si>
  <si>
    <t>SGR Goal 2</t>
  </si>
  <si>
    <t>SGR Goal 3</t>
  </si>
  <si>
    <t>SGR Goal 4</t>
  </si>
  <si>
    <t>SGR Goal 5</t>
  </si>
  <si>
    <t>SGR Goal 6</t>
  </si>
  <si>
    <t>First Year Experience</t>
  </si>
  <si>
    <t>Globalization Requirement</t>
  </si>
  <si>
    <t>Advanced Writing Requirement</t>
  </si>
  <si>
    <t>SEM</t>
  </si>
  <si>
    <t>CR</t>
  </si>
  <si>
    <t>SGR courses</t>
  </si>
  <si>
    <t>IGR courses</t>
  </si>
  <si>
    <t>Advanced Writing (AW)</t>
  </si>
  <si>
    <t>Globalization (G)</t>
  </si>
  <si>
    <t>First Year Seminar (IGR 1)</t>
  </si>
  <si>
    <t>SPCM 101</t>
  </si>
  <si>
    <t>Fundamentals of Speech (SGR 2)</t>
  </si>
  <si>
    <t>SGR #4</t>
  </si>
  <si>
    <t>Humanities/Arts Diversity (SGR 4)</t>
  </si>
  <si>
    <t>ENGL 101</t>
  </si>
  <si>
    <t>Composition I (SGR 1)</t>
  </si>
  <si>
    <t>Composition II (SGR 1)</t>
  </si>
  <si>
    <t>Written Communication (6 credits)</t>
  </si>
  <si>
    <t>Oral Communication (3 credits)</t>
  </si>
  <si>
    <t>Social Sciences/Diversity (2 Disciplines, 6 credits)</t>
  </si>
  <si>
    <t>Humanities and Arts/Diversity (2 Disciplines, 6 credits)</t>
  </si>
  <si>
    <t>Mathematics (3 credits)</t>
  </si>
  <si>
    <t>Natural Sciences (6 credits)</t>
  </si>
  <si>
    <t>Institutional Graduation Requirements (IGRs) (5 credits)</t>
  </si>
  <si>
    <t>Course Title</t>
  </si>
  <si>
    <t>Credits</t>
  </si>
  <si>
    <t>Student ID#</t>
  </si>
  <si>
    <t>Anticipated Graduation Term</t>
  </si>
  <si>
    <t xml:space="preserve">Today's Date </t>
  </si>
  <si>
    <t>GR</t>
  </si>
  <si>
    <t>SGR #3</t>
  </si>
  <si>
    <t>Social Sciences/Diversity (SGR 3)</t>
  </si>
  <si>
    <r>
      <rPr>
        <b/>
        <sz val="9"/>
        <color rgb="FFFF0000"/>
        <rFont val="Calibri"/>
        <family val="2"/>
      </rPr>
      <t>Prerequsites</t>
    </r>
    <r>
      <rPr>
        <b/>
        <sz val="9"/>
        <rFont val="Calibri"/>
        <family val="2"/>
      </rPr>
      <t>/Comments</t>
    </r>
  </si>
  <si>
    <r>
      <t xml:space="preserve">System General Education Requirements  </t>
    </r>
    <r>
      <rPr>
        <b/>
        <sz val="10"/>
        <color theme="1"/>
        <rFont val="Calibri"/>
        <family val="2"/>
        <scheme val="minor"/>
      </rPr>
      <t>(SGR) (30 credits, Complete First 2 Years)</t>
    </r>
  </si>
  <si>
    <t>Cultural Awareness/Responsibility         (Must have a different prefix than the courses used to meet SGR 3, 4 and 6)</t>
  </si>
  <si>
    <t>First Year Fall Courses</t>
  </si>
  <si>
    <t>First Year Spring Courses</t>
  </si>
  <si>
    <t>Second Year Fall Courses</t>
  </si>
  <si>
    <t>Second Year Spring Courses</t>
  </si>
  <si>
    <t>Third Year Fall Course</t>
  </si>
  <si>
    <t>Third Year Spring Courses</t>
  </si>
  <si>
    <t>Fourth Year Fall Courses</t>
  </si>
  <si>
    <t>Fourth Year Spring Courses</t>
  </si>
  <si>
    <t>2015-2016 Undergraduate Catalog Requirements</t>
  </si>
  <si>
    <t>Sample 4 Year Plan</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</si>
  <si>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</si>
  <si>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</si>
  <si>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</si>
  <si>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</si>
  <si>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</si>
  <si>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</si>
  <si>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</si>
  <si>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</si>
  <si>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</si>
  <si>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</si>
  <si>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</si>
  <si>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</si>
  <si>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</si>
  <si>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</si>
  <si>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</si>
  <si>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</si>
  <si>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ECON 202</t>
  </si>
  <si>
    <t>AS 109</t>
  </si>
  <si>
    <t>Principles of Microeconomics</t>
  </si>
  <si>
    <t>AS 489</t>
  </si>
  <si>
    <t>Current Issues in Animal Science</t>
  </si>
  <si>
    <t xml:space="preserve">College of Agriculture Requirements </t>
  </si>
  <si>
    <t>F</t>
  </si>
  <si>
    <t>AS 241/241L</t>
  </si>
  <si>
    <t>Animal Science Courses</t>
  </si>
  <si>
    <t>AS 323</t>
  </si>
  <si>
    <t>Advanced Animal Nutrition</t>
  </si>
  <si>
    <t>AS 332</t>
  </si>
  <si>
    <t>Livestock Breeding &amp; Genetics</t>
  </si>
  <si>
    <t>S</t>
  </si>
  <si>
    <t>Livestock Reproduction/Lab</t>
  </si>
  <si>
    <t>Prereq VET 233</t>
  </si>
  <si>
    <t>Science Requirements</t>
  </si>
  <si>
    <t>Anatomy &amp; Phys of Livestock/Lab</t>
  </si>
  <si>
    <t>VET 233/233L</t>
  </si>
  <si>
    <t>Class List on Course Option Reference</t>
  </si>
  <si>
    <t>Introduction to Animal Science</t>
  </si>
  <si>
    <t>Group I Electives (11 credits)</t>
  </si>
  <si>
    <t>Major Courses</t>
  </si>
  <si>
    <t>AS 233/233L</t>
  </si>
  <si>
    <t>General Biology II/Lab (SGR 6)</t>
  </si>
  <si>
    <t>Elective for minors</t>
  </si>
  <si>
    <t>Electives for minors</t>
  </si>
  <si>
    <t>AS 433/L</t>
  </si>
  <si>
    <t>Prereq AS 101 or DS 130</t>
  </si>
  <si>
    <t>General Electives</t>
  </si>
  <si>
    <t>Total Credits Completed</t>
  </si>
  <si>
    <t>TOTAL CREDITS Needed</t>
  </si>
  <si>
    <t>Prereq ENGL 101</t>
  </si>
  <si>
    <t>Estimated GPA</t>
  </si>
  <si>
    <t>AS Production Courses (6 credits; minimum 1 live animal course)</t>
  </si>
  <si>
    <t>General Chemistry II/Lab</t>
  </si>
  <si>
    <t>Organic Chemistry II/Lab</t>
  </si>
  <si>
    <t>CHEM 464</t>
  </si>
  <si>
    <t>Genetics</t>
  </si>
  <si>
    <t>PHYS 113/L OR PHYS 213/L</t>
  </si>
  <si>
    <t>BIO 151/L</t>
  </si>
  <si>
    <t>CHEM 112/L</t>
  </si>
  <si>
    <t>General Chemistry I</t>
  </si>
  <si>
    <t>BIO 153/L</t>
  </si>
  <si>
    <t>CHEM 114/L</t>
  </si>
  <si>
    <t>CHEM 326/L</t>
  </si>
  <si>
    <t>Organic Chemistry/Lab</t>
  </si>
  <si>
    <t>Cannot be ECON</t>
  </si>
  <si>
    <t>MICR 231/L</t>
  </si>
  <si>
    <t>Microbiology/Lab</t>
  </si>
  <si>
    <t>CHEM 328/L</t>
  </si>
  <si>
    <t>Prereq CHEM 112/L</t>
  </si>
  <si>
    <t>Prereq BIO 151/L</t>
  </si>
  <si>
    <t>Prereq CHEM 326/L</t>
  </si>
  <si>
    <r>
      <rPr>
        <sz val="9"/>
        <color rgb="FFFF0000"/>
        <rFont val="Calibri"/>
        <family val="2"/>
      </rPr>
      <t>Prereq CHEM 114/L</t>
    </r>
    <r>
      <rPr>
        <sz val="9"/>
        <rFont val="Calibri"/>
        <family val="2"/>
      </rPr>
      <t>;  Fall ONLY</t>
    </r>
  </si>
  <si>
    <r>
      <rPr>
        <sz val="9"/>
        <color rgb="FFFF0000"/>
        <rFont val="Calibri"/>
        <family val="2"/>
      </rPr>
      <t>Prereq CHEM 106/L or 112/L</t>
    </r>
    <r>
      <rPr>
        <sz val="9"/>
        <rFont val="Calibri"/>
        <family val="2"/>
      </rPr>
      <t>; Pre-vet recommend MICR 233/L</t>
    </r>
  </si>
  <si>
    <t>Prereq AS 233/L</t>
  </si>
  <si>
    <t>MATH 121/L</t>
  </si>
  <si>
    <t>Survey of Calculus/Lab (SGR 5)</t>
  </si>
  <si>
    <t>BIO 371</t>
  </si>
  <si>
    <t>Prereq BIO 101/L or 151/L</t>
  </si>
  <si>
    <t>Biochemistry</t>
  </si>
  <si>
    <t>IGR#2</t>
  </si>
  <si>
    <t>Cultural Awareness &amp; Soc &amp; Env Responsibility</t>
  </si>
  <si>
    <t>Prereq PHYS 111/L or PHYS 211/L</t>
  </si>
  <si>
    <t>Bachelor of Science in Animal Science - Science Specialization (Fall 2015)</t>
  </si>
  <si>
    <t>Math proficiency at or above MATH 102</t>
  </si>
  <si>
    <t>*AS 233 and AS 241 are offered every fall and spring semester and fill very quickly. Students are encouraged to take them as early as possible, however, second year spring is the likely the first available opportunity</t>
  </si>
  <si>
    <t>**AS Production Courses are encouraged to take as early as possible, however these courses may still be completed in the fourth year.</t>
  </si>
  <si>
    <t>Applied Nutrition*</t>
  </si>
  <si>
    <t>Introduction to Meat Science*</t>
  </si>
  <si>
    <t>AS Production Course**</t>
  </si>
  <si>
    <t>For all classes with graded labs enter the grade in the cell as: lecture grade/lab grade (example: A/B)</t>
  </si>
  <si>
    <r>
      <rPr>
        <sz val="9"/>
        <color rgb="FFFF0000"/>
        <rFont val="Calibri"/>
        <family val="2"/>
      </rPr>
      <t>Prereq CHEM 328/L</t>
    </r>
    <r>
      <rPr>
        <sz val="9"/>
        <rFont val="Calibri"/>
        <family val="2"/>
      </rPr>
      <t>; Fall Only</t>
    </r>
  </si>
  <si>
    <t>PHYS 111/L OR PHYS 211L</t>
  </si>
  <si>
    <t xml:space="preserve">Introduction to Physics II/Lab OR University Physics II/Lab </t>
  </si>
  <si>
    <t>Introduction to Physics I/Lab OR University Physics I/Lab</t>
  </si>
  <si>
    <t>Prereq CHEM 108/L, 120/L or 326/L</t>
  </si>
  <si>
    <t>General Biology I/Lab (SGR 6)</t>
  </si>
  <si>
    <t>AS Production Electives</t>
  </si>
  <si>
    <t>Course # and Title</t>
  </si>
  <si>
    <r>
      <rPr>
        <sz val="10"/>
        <color rgb="FFFF0000"/>
        <rFont val="Calibri"/>
        <family val="2"/>
        <scheme val="minor"/>
      </rPr>
      <t>Prerequsites</t>
    </r>
    <r>
      <rPr>
        <sz val="10"/>
        <rFont val="Calibri"/>
        <family val="2"/>
        <scheme val="minor"/>
      </rPr>
      <t>/Comments</t>
    </r>
  </si>
  <si>
    <t>AS 345/L Value Added Meats Production</t>
  </si>
  <si>
    <r>
      <rPr>
        <sz val="10"/>
        <color rgb="FFFF0000"/>
        <rFont val="Calibri"/>
        <family val="2"/>
        <scheme val="minor"/>
      </rPr>
      <t>Prereq AS 241</t>
    </r>
    <r>
      <rPr>
        <sz val="10"/>
        <color theme="1"/>
        <rFont val="Calibri"/>
        <family val="2"/>
        <scheme val="minor"/>
      </rPr>
      <t>; Fall Only</t>
    </r>
  </si>
  <si>
    <t>AS 365/L Horse Production/Lab</t>
  </si>
  <si>
    <r>
      <rPr>
        <sz val="10"/>
        <color rgb="FFFF0000"/>
        <rFont val="Calibri"/>
        <family val="2"/>
        <scheme val="minor"/>
      </rPr>
      <t>Prereq AS 101 or AS 104 and AS 220 or AS 233</t>
    </r>
    <r>
      <rPr>
        <sz val="10"/>
        <color theme="1"/>
        <rFont val="Calibri"/>
        <family val="2"/>
        <scheme val="minor"/>
      </rPr>
      <t>; Spring Only</t>
    </r>
  </si>
  <si>
    <r>
      <rPr>
        <sz val="10"/>
        <color rgb="FFFF0000"/>
        <rFont val="Calibri"/>
        <family val="2"/>
        <scheme val="minor"/>
      </rPr>
      <t>Prereq AS 241</t>
    </r>
    <r>
      <rPr>
        <sz val="10"/>
        <color theme="1"/>
        <rFont val="Calibri"/>
        <family val="2"/>
        <scheme val="minor"/>
      </rPr>
      <t>; Spring Only</t>
    </r>
  </si>
  <si>
    <t xml:space="preserve">AS 474/L Beef Cattle Production/Lab               </t>
  </si>
  <si>
    <r>
      <rPr>
        <sz val="10"/>
        <color rgb="FFFF0000"/>
        <rFont val="Calibri"/>
        <family val="2"/>
        <scheme val="minor"/>
      </rPr>
      <t>Prereq AS 101 and AS 233</t>
    </r>
    <r>
      <rPr>
        <sz val="10"/>
        <color theme="1"/>
        <rFont val="Calibri"/>
        <family val="2"/>
        <scheme val="minor"/>
      </rPr>
      <t>;  Fall or Spring semester</t>
    </r>
  </si>
  <si>
    <t xml:space="preserve">AS 475L Feedlot Operations &amp; Management  </t>
  </si>
  <si>
    <r>
      <rPr>
        <sz val="10"/>
        <color rgb="FFFF0000"/>
        <rFont val="Calibri"/>
        <family val="2"/>
        <scheme val="minor"/>
      </rPr>
      <t>Prereq AS 233</t>
    </r>
    <r>
      <rPr>
        <sz val="10"/>
        <color theme="1"/>
        <rFont val="Calibri"/>
        <family val="2"/>
        <scheme val="minor"/>
      </rPr>
      <t>; Spring Only</t>
    </r>
  </si>
  <si>
    <t>AS 477/L Sheep and Wool Production/Lab</t>
  </si>
  <si>
    <r>
      <rPr>
        <sz val="10"/>
        <color rgb="FFFF0000"/>
        <rFont val="Calibri"/>
        <family val="2"/>
        <scheme val="minor"/>
      </rPr>
      <t>Prereq AS 101 and AS 233</t>
    </r>
    <r>
      <rPr>
        <sz val="10"/>
        <color theme="1"/>
        <rFont val="Calibri"/>
        <family val="2"/>
        <scheme val="minor"/>
      </rPr>
      <t>; Fall Only</t>
    </r>
  </si>
  <si>
    <t>AS 478/L Swine Production/ Lab</t>
  </si>
  <si>
    <r>
      <rPr>
        <sz val="10"/>
        <color rgb="FFFF0000"/>
        <rFont val="Calibri"/>
        <family val="2"/>
        <scheme val="minor"/>
      </rPr>
      <t>Prereq AS 101 and AS 233</t>
    </r>
    <r>
      <rPr>
        <sz val="10"/>
        <color theme="1"/>
        <rFont val="Calibri"/>
        <family val="2"/>
        <scheme val="minor"/>
      </rPr>
      <t>;  Spring Only</t>
    </r>
  </si>
  <si>
    <t>AS 101/L</t>
  </si>
  <si>
    <t>AS 101/101L</t>
  </si>
  <si>
    <t>Introduction to Animal Science*</t>
  </si>
  <si>
    <t>AS 104/104L</t>
  </si>
  <si>
    <t>Introduction to Horse Management*</t>
  </si>
  <si>
    <t>AS 105</t>
  </si>
  <si>
    <t>Western Riding*</t>
  </si>
  <si>
    <t>AS 106</t>
  </si>
  <si>
    <t>English Riding*</t>
  </si>
  <si>
    <t>AS 200</t>
  </si>
  <si>
    <t xml:space="preserve">Introduction to Meat Judging </t>
  </si>
  <si>
    <t>AS 201</t>
  </si>
  <si>
    <t>Introduction to Livestock Judging</t>
  </si>
  <si>
    <t>AS 213</t>
  </si>
  <si>
    <t>Equine Health &amp; Diseases</t>
  </si>
  <si>
    <t>VET 103</t>
  </si>
  <si>
    <t>Introduction to Veterinary Medicine</t>
  </si>
  <si>
    <t>VET 183</t>
  </si>
  <si>
    <t>Veterinary Medical Terminology</t>
  </si>
  <si>
    <t>*Course does not have a prerequisite, however space is often limited</t>
  </si>
  <si>
    <t>Prereq MATH 102, 115, or placement</t>
  </si>
  <si>
    <t>One must be AS 365-365L, AS 474-474L, AS 475, AS 477-477L, or AS 478-478L</t>
  </si>
  <si>
    <t>PHYS 111 Prereq: MATH 102 or higher, or MATH 281;  PHYS 211 Prereq: MATH 123 or 125</t>
  </si>
  <si>
    <t>ENGL 201</t>
  </si>
  <si>
    <r>
      <rPr>
        <sz val="9"/>
        <color rgb="FFFF0000"/>
        <rFont val="Calibri"/>
        <family val="2"/>
      </rPr>
      <t>Prereq AS 101 or DS 130 and BIO 103 or 153</t>
    </r>
    <r>
      <rPr>
        <sz val="9"/>
        <rFont val="Calibri"/>
        <family val="2"/>
      </rPr>
      <t>; Spring ONLY</t>
    </r>
  </si>
  <si>
    <t>AS 441 Adv. Meat Science</t>
  </si>
  <si>
    <t>Principles of Microeconomics  OR Principles of Macroeconomics (SGR 3)</t>
  </si>
  <si>
    <t>ECON 202 Recommended to fulfill SGR 3 and Globalization</t>
  </si>
  <si>
    <t>ECON 201  OR ECON 202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</si>
</sst>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1"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b/>
      <sz val="9"/>
      <color rgb="FF0070C0"/>
      <name val="Calibri"/>
      <family val="2"/>
    </font>
    <font>
      <i/>
      <u/>
      <sz val="9"/>
      <name val="Calibri"/>
      <family val="2"/>
    </font>
    <font>
      <b/>
      <u/>
      <sz val="10"/>
      <name val="Calibri"/>
      <family val="2"/>
    </font>
    <font>
      <b/>
      <u/>
      <sz val="9"/>
      <name val="Calibri"/>
      <family val="2"/>
    </font>
    <font>
      <b/>
      <sz val="9"/>
      <color rgb="FFFF0000"/>
      <name val="Calibri"/>
      <family val="2"/>
    </font>
    <font>
      <b/>
      <sz val="12"/>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b/>
      <sz val="10"/>
      <color theme="1"/>
      <name val="Calibri"/>
      <family val="2"/>
      <scheme val="minor"/>
    </font>
    <font>
      <sz val="9"/>
      <color theme="1"/>
      <name val="Calibri"/>
      <family val="2"/>
      <scheme val="minor"/>
    </font>
    <font>
      <u/>
      <sz val="9"/>
      <name val="Calibri"/>
      <family val="2"/>
    </font>
    <font>
      <sz val="9"/>
      <color rgb="FF000000"/>
      <name val="Calibri"/>
      <family val="2"/>
    </font>
    <font>
      <sz val="9"/>
      <color theme="1"/>
      <name val="Calibri"/>
      <family val="2"/>
    </font>
    <font>
      <u/>
      <sz val="9"/>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
      <sz val="9"/>
      <color rgb="FFFF0000"/>
      <name val="Calibri"/>
      <family val="2"/>
    </font>
    <font>
      <sz val="9"/>
      <color rgb="FFFF0000"/>
      <name val="Calibri"/>
      <family val="2"/>
      <scheme val="minor"/>
    </font>
    <font>
      <b/>
      <sz val="14"/>
      <color theme="1"/>
      <name val="Calibri"/>
      <family val="2"/>
      <scheme val="minor"/>
    </font>
    <font>
      <b/>
      <sz val="14"/>
      <color rgb="FF000000"/>
      <name val="Calibri"/>
      <family val="2"/>
      <scheme val="minor"/>
    </font>
    <font>
      <sz val="10"/>
      <color theme="1"/>
      <name val="Calibri"/>
      <family val="2"/>
      <scheme val="minor"/>
    </font>
    <font>
      <sz val="10"/>
      <color rgb="FFFF0000"/>
      <name val="Calibri"/>
      <family val="2"/>
      <scheme val="minor"/>
    </font>
    <font>
      <sz val="12"/>
      <color theme="1"/>
      <name val="Calibri"/>
      <family val="2"/>
      <scheme val="minor"/>
    </font>
    <font>
      <sz val="8"/>
      <color rgb="FFFF0000"/>
      <name val="Calibri"/>
      <family val="2"/>
    </font>
  </fonts>
  <fills count="17">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7" tint="0.79998168889431442"/>
        <bgColor rgb="FF000000"/>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top style="thin">
        <color indexed="64"/>
      </top>
      <bottom/>
      <diagonal/>
    </border>
    <border>
      <left/>
      <right style="hair">
        <color indexed="64"/>
      </right>
      <top/>
      <bottom/>
      <diagonal/>
    </border>
    <border>
      <left/>
      <right/>
      <top/>
      <bottom style="medium">
        <color indexed="64"/>
      </bottom>
      <diagonal/>
    </border>
    <border>
      <left/>
      <right/>
      <top/>
      <bottom style="double">
        <color indexed="64"/>
      </bottom>
      <diagonal/>
    </border>
    <border>
      <left/>
      <right style="thin">
        <color indexed="64"/>
      </right>
      <top/>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style="double">
        <color indexed="64"/>
      </top>
      <bottom style="thin">
        <color indexed="64"/>
      </bottom>
      <diagonal/>
    </border>
    <border>
      <left style="hair">
        <color indexed="64"/>
      </left>
      <right/>
      <top style="hair">
        <color indexed="64"/>
      </top>
      <bottom style="hair">
        <color indexed="64"/>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cellStyleXfs>
  <cellXfs count="247">
    <xf numFmtId="0" fontId="0" fillId="0" borderId="0" xfId="0"/>
    <xf numFmtId="0" fontId="6" fillId="0" borderId="0" xfId="2" applyFont="1" applyFill="1" applyBorder="1" applyAlignment="1">
      <alignment horizontal="center"/>
    </xf>
    <xf numFmtId="0" fontId="6" fillId="0" borderId="0" xfId="2" applyFont="1" applyFill="1" applyBorder="1" applyAlignment="1">
      <alignment horizontal="left"/>
    </xf>
    <xf numFmtId="0" fontId="6" fillId="0" borderId="0" xfId="2" applyFont="1" applyFill="1" applyBorder="1"/>
    <xf numFmtId="0" fontId="9" fillId="0" borderId="0" xfId="2" applyFont="1" applyFill="1" applyBorder="1" applyAlignment="1">
      <alignment horizontal="center"/>
    </xf>
    <xf numFmtId="0" fontId="9" fillId="0" borderId="3" xfId="2" applyFont="1" applyFill="1" applyBorder="1"/>
    <xf numFmtId="0" fontId="6" fillId="0" borderId="3" xfId="2" applyFont="1" applyFill="1" applyBorder="1"/>
    <xf numFmtId="0" fontId="10" fillId="0" borderId="0" xfId="2" applyFont="1" applyFill="1" applyBorder="1" applyAlignment="1">
      <alignment horizontal="center"/>
    </xf>
    <xf numFmtId="0" fontId="6" fillId="0" borderId="3" xfId="2" applyFont="1" applyFill="1" applyBorder="1" applyAlignment="1">
      <alignment horizontal="center"/>
    </xf>
    <xf numFmtId="0" fontId="6" fillId="0" borderId="3" xfId="0" applyFont="1" applyFill="1" applyBorder="1"/>
    <xf numFmtId="0" fontId="6" fillId="0" borderId="4" xfId="2" applyFont="1" applyFill="1" applyBorder="1" applyAlignment="1">
      <alignment horizontal="center"/>
    </xf>
    <xf numFmtId="0" fontId="6" fillId="0" borderId="10" xfId="2" applyFont="1" applyFill="1" applyBorder="1" applyAlignment="1">
      <alignment horizontal="center"/>
    </xf>
    <xf numFmtId="0" fontId="6" fillId="0" borderId="12" xfId="2" applyFont="1" applyFill="1" applyBorder="1" applyAlignment="1">
      <alignment horizontal="center"/>
    </xf>
    <xf numFmtId="0" fontId="6" fillId="0" borderId="13" xfId="2" applyFont="1" applyFill="1" applyBorder="1" applyAlignment="1">
      <alignment horizontal="center"/>
    </xf>
    <xf numFmtId="0" fontId="6" fillId="0" borderId="3" xfId="2" applyFont="1" applyFill="1" applyBorder="1" applyAlignment="1">
      <alignment horizontal="left"/>
    </xf>
    <xf numFmtId="0" fontId="6" fillId="0" borderId="3" xfId="2" quotePrefix="1" applyFont="1" applyFill="1" applyBorder="1" applyAlignment="1">
      <alignment horizontal="left"/>
    </xf>
    <xf numFmtId="0" fontId="6" fillId="0" borderId="13" xfId="2" applyFont="1" applyFill="1" applyBorder="1" applyAlignment="1">
      <alignment horizontal="left"/>
    </xf>
    <xf numFmtId="0" fontId="11" fillId="0" borderId="0" xfId="2" applyFont="1" applyFill="1" applyBorder="1" applyAlignment="1">
      <alignment horizontal="center"/>
    </xf>
    <xf numFmtId="0" fontId="6" fillId="0" borderId="6" xfId="2" applyFont="1" applyFill="1" applyBorder="1" applyAlignment="1">
      <alignment horizontal="center"/>
    </xf>
    <xf numFmtId="0" fontId="6" fillId="0" borderId="11" xfId="2" applyFont="1" applyFill="1" applyBorder="1" applyAlignment="1">
      <alignment horizontal="center"/>
    </xf>
    <xf numFmtId="0" fontId="6" fillId="0" borderId="7" xfId="2" applyFont="1" applyFill="1" applyBorder="1" applyAlignment="1">
      <alignment horizontal="center"/>
    </xf>
    <xf numFmtId="0" fontId="6" fillId="2" borderId="0" xfId="2" applyFont="1" applyFill="1" applyBorder="1"/>
    <xf numFmtId="0" fontId="9" fillId="0" borderId="0" xfId="2" applyFont="1" applyFill="1" applyBorder="1" applyAlignment="1">
      <alignment horizontal="right"/>
    </xf>
    <xf numFmtId="0" fontId="6" fillId="3" borderId="0" xfId="2" applyFont="1" applyFill="1" applyBorder="1"/>
    <xf numFmtId="0" fontId="6" fillId="4" borderId="0" xfId="2" applyFont="1" applyFill="1" applyBorder="1"/>
    <xf numFmtId="0" fontId="6" fillId="4" borderId="0" xfId="2" applyFont="1" applyFill="1" applyBorder="1" applyAlignment="1"/>
    <xf numFmtId="0" fontId="6" fillId="5" borderId="0" xfId="2" applyFont="1" applyFill="1" applyBorder="1"/>
    <xf numFmtId="0" fontId="6" fillId="5" borderId="0" xfId="2" applyFont="1" applyFill="1" applyBorder="1" applyAlignment="1"/>
    <xf numFmtId="0" fontId="4" fillId="0" borderId="0" xfId="2" applyFont="1" applyFill="1" applyBorder="1" applyAlignment="1"/>
    <xf numFmtId="0" fontId="9" fillId="0" borderId="0" xfId="0"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xf numFmtId="0" fontId="7" fillId="0" borderId="0" xfId="0" applyFont="1" applyFill="1" applyBorder="1"/>
    <xf numFmtId="0" fontId="12" fillId="0" borderId="0"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Border="1"/>
    <xf numFmtId="0" fontId="13" fillId="0" borderId="8" xfId="0" quotePrefix="1" applyFont="1" applyFill="1" applyBorder="1" applyAlignment="1">
      <alignment horizontal="center"/>
    </xf>
    <xf numFmtId="0" fontId="13" fillId="0" borderId="8" xfId="0" applyFont="1" applyFill="1" applyBorder="1" applyAlignment="1">
      <alignment horizontal="center"/>
    </xf>
    <xf numFmtId="0" fontId="6" fillId="0" borderId="0" xfId="1" applyFont="1" applyFill="1" applyBorder="1"/>
    <xf numFmtId="0" fontId="6" fillId="0" borderId="0" xfId="1" applyFont="1" applyFill="1" applyBorder="1" applyAlignment="1">
      <alignment horizontal="center"/>
    </xf>
    <xf numFmtId="0" fontId="13" fillId="0" borderId="0" xfId="0" applyFont="1" applyFill="1" applyBorder="1"/>
    <xf numFmtId="0" fontId="6" fillId="0" borderId="3" xfId="0" applyFont="1" applyFill="1" applyBorder="1" applyAlignment="1">
      <alignment horizontal="left"/>
    </xf>
    <xf numFmtId="0" fontId="6" fillId="0" borderId="3" xfId="0" applyFont="1" applyFill="1" applyBorder="1" applyAlignment="1">
      <alignment horizontal="center"/>
    </xf>
    <xf numFmtId="0" fontId="6" fillId="6" borderId="3" xfId="1" applyFont="1" applyFill="1" applyBorder="1"/>
    <xf numFmtId="0" fontId="18" fillId="0" borderId="0" xfId="2" applyFont="1" applyAlignment="1">
      <alignment horizontal="center"/>
    </xf>
    <xf numFmtId="0" fontId="19" fillId="0" borderId="1" xfId="2" applyFont="1" applyBorder="1"/>
    <xf numFmtId="0" fontId="19" fillId="0" borderId="1" xfId="2" applyFont="1" applyBorder="1" applyAlignment="1">
      <alignment horizontal="center"/>
    </xf>
    <xf numFmtId="0" fontId="20" fillId="0" borderId="0" xfId="2" applyFont="1" applyBorder="1" applyAlignment="1">
      <alignment horizontal="right"/>
    </xf>
    <xf numFmtId="0" fontId="7" fillId="0" borderId="0" xfId="2" applyFont="1" applyAlignment="1">
      <alignment horizontal="right" wrapText="1"/>
    </xf>
    <xf numFmtId="0" fontId="21" fillId="0" borderId="0" xfId="2" applyFont="1" applyFill="1" applyAlignment="1">
      <alignment horizontal="left"/>
    </xf>
    <xf numFmtId="0" fontId="21" fillId="0" borderId="0" xfId="2" applyFont="1" applyFill="1"/>
    <xf numFmtId="2" fontId="17" fillId="0" borderId="2" xfId="2" applyNumberFormat="1" applyFont="1" applyBorder="1" applyAlignment="1">
      <alignment horizontal="center"/>
    </xf>
    <xf numFmtId="0" fontId="19" fillId="0" borderId="0" xfId="2" applyFont="1" applyBorder="1" applyAlignment="1">
      <alignment horizontal="right"/>
    </xf>
    <xf numFmtId="0" fontId="23" fillId="0" borderId="0" xfId="0" applyFont="1"/>
    <xf numFmtId="0" fontId="6" fillId="0" borderId="16" xfId="2" applyFont="1" applyFill="1" applyBorder="1" applyAlignment="1">
      <alignment horizontal="left"/>
    </xf>
    <xf numFmtId="0" fontId="9" fillId="0" borderId="3" xfId="2" applyFont="1" applyFill="1" applyBorder="1" applyAlignment="1">
      <alignment horizontal="center"/>
    </xf>
    <xf numFmtId="0" fontId="24" fillId="0" borderId="3" xfId="0" applyFont="1" applyBorder="1"/>
    <xf numFmtId="0" fontId="26" fillId="2" borderId="0" xfId="2" applyFont="1" applyFill="1" applyBorder="1" applyAlignment="1">
      <alignment horizontal="left" readingOrder="1"/>
    </xf>
    <xf numFmtId="0" fontId="25" fillId="0" borderId="0" xfId="2" applyFont="1" applyFill="1" applyBorder="1"/>
    <xf numFmtId="0" fontId="26" fillId="0" borderId="0" xfId="2" applyFont="1" applyFill="1" applyBorder="1" applyAlignment="1">
      <alignment horizontal="left" readingOrder="1"/>
    </xf>
    <xf numFmtId="0" fontId="26" fillId="0" borderId="0" xfId="2" applyFont="1" applyFill="1" applyBorder="1" applyAlignment="1">
      <alignment horizontal="center"/>
    </xf>
    <xf numFmtId="0" fontId="7" fillId="0" borderId="3" xfId="2" applyFont="1" applyFill="1" applyBorder="1"/>
    <xf numFmtId="0" fontId="8" fillId="0" borderId="0" xfId="2" applyFont="1" applyFill="1" applyBorder="1" applyAlignment="1">
      <alignment horizontal="center"/>
    </xf>
    <xf numFmtId="0" fontId="8" fillId="0" borderId="0" xfId="2" applyFont="1" applyFill="1" applyBorder="1"/>
    <xf numFmtId="0" fontId="8" fillId="0" borderId="0" xfId="2" applyFont="1" applyFill="1" applyBorder="1" applyAlignment="1">
      <alignment horizontal="left"/>
    </xf>
    <xf numFmtId="0" fontId="6" fillId="10" borderId="3" xfId="1" applyFont="1" applyFill="1" applyBorder="1"/>
    <xf numFmtId="0" fontId="6" fillId="10" borderId="0" xfId="2" applyFont="1" applyFill="1" applyBorder="1"/>
    <xf numFmtId="0" fontId="6" fillId="10" borderId="0" xfId="2" applyFont="1" applyFill="1" applyBorder="1" applyAlignment="1"/>
    <xf numFmtId="0" fontId="6" fillId="2" borderId="3" xfId="0" applyFont="1" applyFill="1" applyBorder="1"/>
    <xf numFmtId="0" fontId="6" fillId="7" borderId="3" xfId="0" applyFont="1" applyFill="1" applyBorder="1"/>
    <xf numFmtId="0" fontId="6" fillId="7" borderId="3" xfId="0" applyFont="1" applyFill="1" applyBorder="1" applyAlignment="1">
      <alignment horizontal="center"/>
    </xf>
    <xf numFmtId="0" fontId="6" fillId="8" borderId="3" xfId="0" applyFont="1" applyFill="1" applyBorder="1"/>
    <xf numFmtId="0" fontId="13" fillId="0" borderId="0" xfId="0" applyFont="1" applyFill="1" applyBorder="1" applyAlignment="1">
      <alignment horizontal="center"/>
    </xf>
    <xf numFmtId="0" fontId="6" fillId="0" borderId="0" xfId="1" applyFont="1" applyFill="1" applyBorder="1" applyAlignment="1">
      <alignment horizontal="left"/>
    </xf>
    <xf numFmtId="0" fontId="9" fillId="0" borderId="0" xfId="1" applyFont="1" applyFill="1" applyBorder="1" applyAlignment="1">
      <alignment horizontal="left"/>
    </xf>
    <xf numFmtId="0" fontId="6" fillId="10" borderId="3" xfId="1" applyFont="1" applyFill="1" applyBorder="1" applyAlignment="1">
      <alignment horizontal="left"/>
    </xf>
    <xf numFmtId="0" fontId="6" fillId="0" borderId="9" xfId="2" applyFont="1" applyFill="1" applyBorder="1" applyAlignment="1">
      <alignment horizontal="center"/>
    </xf>
    <xf numFmtId="0" fontId="7" fillId="0" borderId="0" xfId="0" applyFont="1" applyFill="1" applyBorder="1" applyAlignment="1"/>
    <xf numFmtId="0" fontId="7" fillId="0" borderId="8" xfId="0" applyFont="1" applyFill="1" applyBorder="1" applyAlignment="1">
      <alignment horizontal="left"/>
    </xf>
    <xf numFmtId="0" fontId="21" fillId="2" borderId="3" xfId="0" applyFont="1" applyFill="1" applyBorder="1"/>
    <xf numFmtId="0" fontId="21" fillId="2" borderId="3" xfId="0" applyFont="1" applyFill="1" applyBorder="1" applyAlignment="1">
      <alignment horizontal="center"/>
    </xf>
    <xf numFmtId="0" fontId="9" fillId="0" borderId="0" xfId="0" applyFont="1" applyFill="1" applyBorder="1" applyAlignment="1">
      <alignment horizontal="center"/>
    </xf>
    <xf numFmtId="0" fontId="6" fillId="2" borderId="3" xfId="0" applyFont="1" applyFill="1" applyBorder="1" applyAlignment="1">
      <alignment horizontal="center"/>
    </xf>
    <xf numFmtId="0" fontId="24" fillId="0" borderId="0" xfId="0" applyFont="1" applyAlignment="1">
      <alignment horizontal="center"/>
    </xf>
    <xf numFmtId="0" fontId="6" fillId="3" borderId="3" xfId="1" applyFont="1" applyFill="1" applyBorder="1" applyAlignment="1">
      <alignment horizontal="center"/>
    </xf>
    <xf numFmtId="0" fontId="9" fillId="0" borderId="0" xfId="1" applyFont="1" applyFill="1" applyBorder="1" applyAlignment="1">
      <alignment horizontal="center"/>
    </xf>
    <xf numFmtId="0" fontId="6" fillId="10" borderId="3" xfId="1" applyFont="1" applyFill="1" applyBorder="1" applyAlignment="1">
      <alignment horizontal="center"/>
    </xf>
    <xf numFmtId="0" fontId="6" fillId="6" borderId="3" xfId="1" applyFont="1" applyFill="1" applyBorder="1" applyAlignment="1">
      <alignment horizontal="center"/>
    </xf>
    <xf numFmtId="0" fontId="6" fillId="8" borderId="3" xfId="0" applyFont="1" applyFill="1" applyBorder="1" applyAlignment="1">
      <alignment horizontal="center"/>
    </xf>
    <xf numFmtId="0" fontId="24" fillId="0" borderId="3" xfId="0" applyFont="1" applyBorder="1" applyAlignment="1">
      <alignment horizontal="left"/>
    </xf>
    <xf numFmtId="0" fontId="6" fillId="0" borderId="4" xfId="0" applyFont="1" applyFill="1" applyBorder="1" applyAlignment="1">
      <alignment horizontal="left"/>
    </xf>
    <xf numFmtId="0" fontId="6" fillId="0" borderId="0" xfId="2" quotePrefix="1" applyFont="1" applyFill="1" applyBorder="1" applyAlignment="1">
      <alignment horizontal="left"/>
    </xf>
    <xf numFmtId="0" fontId="7" fillId="0" borderId="0" xfId="0" applyFont="1" applyFill="1" applyBorder="1" applyAlignment="1">
      <alignment horizontal="left"/>
    </xf>
    <xf numFmtId="0" fontId="24" fillId="0" borderId="0" xfId="0" applyFont="1" applyAlignment="1">
      <alignment horizontal="left"/>
    </xf>
    <xf numFmtId="0" fontId="13" fillId="0" borderId="0" xfId="0" applyFont="1" applyFill="1" applyBorder="1" applyAlignment="1">
      <alignment horizontal="left"/>
    </xf>
    <xf numFmtId="0" fontId="6" fillId="3" borderId="3" xfId="1" applyFont="1" applyFill="1" applyBorder="1" applyAlignment="1">
      <alignment horizontal="left"/>
    </xf>
    <xf numFmtId="0" fontId="7" fillId="0" borderId="0" xfId="0" applyFont="1" applyFill="1" applyBorder="1" applyAlignment="1">
      <alignment horizontal="left" wrapText="1"/>
    </xf>
    <xf numFmtId="0" fontId="6" fillId="6" borderId="3" xfId="1" applyFont="1" applyFill="1" applyBorder="1" applyAlignment="1">
      <alignment horizontal="left"/>
    </xf>
    <xf numFmtId="0" fontId="6" fillId="8" borderId="3" xfId="0" applyFont="1" applyFill="1" applyBorder="1" applyAlignment="1">
      <alignment horizontal="left"/>
    </xf>
    <xf numFmtId="0" fontId="27" fillId="0" borderId="3" xfId="2" applyFont="1" applyFill="1" applyBorder="1" applyAlignment="1">
      <alignment horizontal="left"/>
    </xf>
    <xf numFmtId="0" fontId="27" fillId="0" borderId="3" xfId="2" applyFont="1" applyFill="1" applyBorder="1" applyAlignment="1">
      <alignment horizontal="center"/>
    </xf>
    <xf numFmtId="0" fontId="27" fillId="0" borderId="3" xfId="0" applyFont="1" applyFill="1" applyBorder="1"/>
    <xf numFmtId="0" fontId="27" fillId="0" borderId="3" xfId="0" applyFont="1" applyFill="1" applyBorder="1" applyAlignment="1">
      <alignment horizontal="left"/>
    </xf>
    <xf numFmtId="0" fontId="27" fillId="0" borderId="3" xfId="2" quotePrefix="1" applyFont="1" applyFill="1" applyBorder="1" applyAlignment="1">
      <alignment horizontal="left"/>
    </xf>
    <xf numFmtId="0" fontId="27" fillId="0" borderId="7" xfId="2" applyFont="1" applyFill="1" applyBorder="1" applyAlignment="1">
      <alignment horizontal="center"/>
    </xf>
    <xf numFmtId="0" fontId="28" fillId="0" borderId="0" xfId="0" applyFont="1" applyAlignment="1">
      <alignment horizontal="center"/>
    </xf>
    <xf numFmtId="0" fontId="13" fillId="0" borderId="0" xfId="1" applyFont="1" applyFill="1" applyBorder="1" applyAlignment="1">
      <alignment horizontal="center"/>
    </xf>
    <xf numFmtId="0" fontId="18" fillId="0" borderId="0" xfId="4" applyFont="1" applyAlignment="1">
      <alignment horizontal="right"/>
    </xf>
    <xf numFmtId="0" fontId="19" fillId="0" borderId="1" xfId="4" applyFont="1" applyBorder="1"/>
    <xf numFmtId="0" fontId="8" fillId="0" borderId="0" xfId="4" applyFont="1" applyFill="1" applyBorder="1" applyAlignment="1">
      <alignment horizontal="left"/>
    </xf>
    <xf numFmtId="0" fontId="10" fillId="0" borderId="0" xfId="4" applyFont="1" applyFill="1" applyBorder="1" applyAlignment="1">
      <alignment horizontal="center"/>
    </xf>
    <xf numFmtId="0" fontId="6" fillId="0" borderId="0" xfId="4" applyFont="1" applyFill="1" applyBorder="1" applyAlignment="1">
      <alignment horizontal="left"/>
    </xf>
    <xf numFmtId="0" fontId="6" fillId="0" borderId="0" xfId="4" applyFont="1" applyFill="1" applyBorder="1"/>
    <xf numFmtId="0" fontId="18" fillId="0" borderId="0" xfId="4" applyFont="1" applyBorder="1" applyAlignment="1">
      <alignment horizontal="right" wrapText="1"/>
    </xf>
    <xf numFmtId="0" fontId="0" fillId="0" borderId="2" xfId="0" applyBorder="1" applyAlignment="1">
      <alignment horizontal="center"/>
    </xf>
    <xf numFmtId="0" fontId="0" fillId="0" borderId="0" xfId="0" applyBorder="1" applyAlignment="1">
      <alignment horizontal="center"/>
    </xf>
    <xf numFmtId="0" fontId="19" fillId="0" borderId="0" xfId="4" applyFont="1" applyBorder="1" applyAlignment="1">
      <alignment horizontal="center"/>
    </xf>
    <xf numFmtId="0" fontId="8" fillId="0" borderId="0" xfId="4" applyFont="1" applyFill="1" applyBorder="1" applyAlignment="1">
      <alignment horizontal="center"/>
    </xf>
    <xf numFmtId="0" fontId="4" fillId="0" borderId="0" xfId="4" applyFont="1" applyFill="1" applyBorder="1" applyAlignment="1">
      <alignment horizontal="center"/>
    </xf>
    <xf numFmtId="0" fontId="7" fillId="0" borderId="17" xfId="0" applyFont="1" applyFill="1" applyBorder="1" applyAlignment="1">
      <alignment horizontal="left"/>
    </xf>
    <xf numFmtId="0" fontId="32" fillId="0" borderId="10" xfId="0" applyFont="1" applyBorder="1"/>
    <xf numFmtId="0" fontId="32" fillId="0" borderId="10" xfId="0" applyFont="1" applyBorder="1" applyAlignment="1">
      <alignment horizontal="center"/>
    </xf>
    <xf numFmtId="0" fontId="0" fillId="0" borderId="10" xfId="0" applyBorder="1"/>
    <xf numFmtId="0" fontId="0" fillId="0" borderId="10" xfId="0" applyBorder="1" applyAlignment="1">
      <alignment horizontal="center"/>
    </xf>
    <xf numFmtId="0" fontId="3" fillId="11" borderId="22" xfId="3" applyFill="1" applyBorder="1" applyAlignment="1">
      <alignment vertical="top"/>
    </xf>
    <xf numFmtId="0" fontId="0" fillId="11" borderId="23" xfId="0" applyFill="1" applyBorder="1"/>
    <xf numFmtId="0" fontId="0" fillId="11" borderId="24" xfId="0" applyFill="1" applyBorder="1" applyAlignment="1">
      <alignment horizontal="center"/>
    </xf>
    <xf numFmtId="0" fontId="0" fillId="0" borderId="0" xfId="0" applyAlignment="1">
      <alignment horizontal="center"/>
    </xf>
    <xf numFmtId="0" fontId="6" fillId="8" borderId="0" xfId="2" applyFont="1" applyFill="1" applyBorder="1" applyAlignment="1">
      <alignment horizontal="center"/>
    </xf>
    <xf numFmtId="0" fontId="6" fillId="8" borderId="3" xfId="2" applyFont="1" applyFill="1" applyBorder="1"/>
    <xf numFmtId="0" fontId="6" fillId="8" borderId="3" xfId="2" applyFont="1" applyFill="1" applyBorder="1" applyAlignment="1">
      <alignment horizontal="center"/>
    </xf>
    <xf numFmtId="0" fontId="6" fillId="8" borderId="3" xfId="2" applyFont="1" applyFill="1" applyBorder="1" applyAlignment="1">
      <alignment horizontal="left"/>
    </xf>
    <xf numFmtId="0" fontId="6" fillId="8" borderId="3" xfId="2" applyNumberFormat="1" applyFont="1" applyFill="1" applyBorder="1" applyAlignment="1">
      <alignment horizontal="left"/>
    </xf>
    <xf numFmtId="0" fontId="6" fillId="9" borderId="3" xfId="2" applyFont="1" applyFill="1" applyBorder="1" applyAlignment="1">
      <alignment horizontal="center"/>
    </xf>
    <xf numFmtId="0" fontId="24" fillId="9" borderId="5" xfId="0" applyFont="1" applyFill="1" applyBorder="1"/>
    <xf numFmtId="0" fontId="24" fillId="9" borderId="0" xfId="0" applyFont="1" applyFill="1" applyAlignment="1">
      <alignment horizontal="left"/>
    </xf>
    <xf numFmtId="0" fontId="9" fillId="9" borderId="5" xfId="2" applyFont="1" applyFill="1" applyBorder="1" applyAlignment="1">
      <alignment horizontal="left"/>
    </xf>
    <xf numFmtId="0" fontId="6" fillId="9" borderId="5" xfId="2" applyFont="1" applyFill="1" applyBorder="1" applyAlignment="1">
      <alignment horizontal="center"/>
    </xf>
    <xf numFmtId="0" fontId="6" fillId="9" borderId="3" xfId="2" applyFont="1" applyFill="1" applyBorder="1" applyAlignment="1">
      <alignment horizontal="left"/>
    </xf>
    <xf numFmtId="0" fontId="9" fillId="9" borderId="3" xfId="2" applyFont="1" applyFill="1" applyBorder="1" applyAlignment="1">
      <alignment horizontal="left"/>
    </xf>
    <xf numFmtId="0" fontId="24" fillId="9" borderId="3" xfId="0" applyFont="1" applyFill="1" applyBorder="1"/>
    <xf numFmtId="0" fontId="24" fillId="9" borderId="3" xfId="0" applyFont="1" applyFill="1" applyBorder="1" applyAlignment="1">
      <alignment horizontal="left"/>
    </xf>
    <xf numFmtId="0" fontId="6" fillId="8" borderId="3" xfId="3" applyFont="1" applyFill="1" applyBorder="1" applyAlignment="1">
      <alignment horizontal="left"/>
    </xf>
    <xf numFmtId="0" fontId="6" fillId="13" borderId="3" xfId="2" applyFont="1" applyFill="1" applyBorder="1"/>
    <xf numFmtId="0" fontId="6" fillId="13" borderId="3" xfId="2" applyFont="1" applyFill="1" applyBorder="1" applyAlignment="1">
      <alignment horizontal="left"/>
    </xf>
    <xf numFmtId="0" fontId="6" fillId="13" borderId="3" xfId="2" applyFont="1" applyFill="1" applyBorder="1" applyAlignment="1">
      <alignment horizontal="center"/>
    </xf>
    <xf numFmtId="0" fontId="33" fillId="8" borderId="3" xfId="2" applyFont="1" applyFill="1" applyBorder="1" applyAlignment="1">
      <alignment horizontal="left"/>
    </xf>
    <xf numFmtId="0" fontId="33" fillId="8" borderId="3" xfId="0" applyFont="1" applyFill="1" applyBorder="1" applyAlignment="1">
      <alignment horizontal="left"/>
    </xf>
    <xf numFmtId="0" fontId="33" fillId="9" borderId="3" xfId="2" applyFont="1" applyFill="1" applyBorder="1" applyAlignment="1">
      <alignment horizontal="left"/>
    </xf>
    <xf numFmtId="0" fontId="33" fillId="8" borderId="3" xfId="2" applyFont="1" applyFill="1" applyBorder="1"/>
    <xf numFmtId="0" fontId="6" fillId="8" borderId="3" xfId="2" applyFont="1" applyFill="1" applyBorder="1" applyAlignment="1">
      <alignment horizontal="left" wrapText="1"/>
    </xf>
    <xf numFmtId="0" fontId="6" fillId="13" borderId="3" xfId="3" applyFont="1" applyFill="1" applyBorder="1" applyAlignment="1">
      <alignment horizontal="left"/>
    </xf>
    <xf numFmtId="0" fontId="27" fillId="8" borderId="3" xfId="0" applyFont="1" applyFill="1" applyBorder="1"/>
    <xf numFmtId="0" fontId="27" fillId="8" borderId="3" xfId="0" applyFont="1" applyFill="1" applyBorder="1" applyAlignment="1">
      <alignment horizontal="left"/>
    </xf>
    <xf numFmtId="0" fontId="27" fillId="8" borderId="3" xfId="2" applyFont="1" applyFill="1" applyBorder="1" applyAlignment="1">
      <alignment horizontal="left"/>
    </xf>
    <xf numFmtId="0" fontId="27" fillId="8" borderId="3" xfId="2" applyFont="1" applyFill="1" applyBorder="1" applyAlignment="1">
      <alignment horizontal="center"/>
    </xf>
    <xf numFmtId="0" fontId="24" fillId="14" borderId="3" xfId="0" applyFont="1" applyFill="1" applyBorder="1"/>
    <xf numFmtId="0" fontId="24" fillId="14" borderId="0" xfId="0" applyFont="1" applyFill="1" applyAlignment="1">
      <alignment horizontal="left"/>
    </xf>
    <xf numFmtId="0" fontId="9" fillId="14" borderId="3" xfId="2" applyFont="1" applyFill="1" applyBorder="1" applyAlignment="1">
      <alignment horizontal="left"/>
    </xf>
    <xf numFmtId="0" fontId="6" fillId="14" borderId="3" xfId="2" applyFont="1" applyFill="1" applyBorder="1" applyAlignment="1">
      <alignment horizontal="center"/>
    </xf>
    <xf numFmtId="0" fontId="6" fillId="8" borderId="3" xfId="2" quotePrefix="1" applyFont="1" applyFill="1" applyBorder="1" applyAlignment="1">
      <alignment horizontal="left" wrapText="1"/>
    </xf>
    <xf numFmtId="0" fontId="6" fillId="8" borderId="3" xfId="2" applyFont="1" applyFill="1" applyBorder="1" applyAlignment="1">
      <alignment wrapText="1"/>
    </xf>
    <xf numFmtId="0" fontId="33" fillId="7" borderId="3" xfId="0" applyFont="1" applyFill="1" applyBorder="1"/>
    <xf numFmtId="0" fontId="6" fillId="9" borderId="3" xfId="0" applyFont="1" applyFill="1" applyBorder="1" applyAlignment="1">
      <alignment wrapText="1"/>
    </xf>
    <xf numFmtId="0" fontId="6" fillId="0" borderId="26" xfId="2" applyFont="1" applyFill="1" applyBorder="1" applyAlignment="1">
      <alignment horizontal="center"/>
    </xf>
    <xf numFmtId="0" fontId="7" fillId="0" borderId="4" xfId="2" applyFont="1" applyFill="1" applyBorder="1"/>
    <xf numFmtId="0" fontId="9" fillId="0" borderId="8" xfId="2" applyFont="1" applyFill="1" applyBorder="1" applyAlignment="1">
      <alignment horizontal="center"/>
    </xf>
    <xf numFmtId="0" fontId="6" fillId="0" borderId="17" xfId="0" applyFont="1" applyFill="1" applyBorder="1" applyAlignment="1">
      <alignment horizontal="center"/>
    </xf>
    <xf numFmtId="0" fontId="13" fillId="0" borderId="17" xfId="0" applyFont="1" applyFill="1" applyBorder="1" applyAlignment="1">
      <alignment horizontal="center"/>
    </xf>
    <xf numFmtId="0" fontId="12" fillId="0" borderId="3" xfId="2" applyFont="1" applyFill="1" applyBorder="1" applyAlignment="1">
      <alignment horizontal="center"/>
    </xf>
    <xf numFmtId="0" fontId="6" fillId="14" borderId="0" xfId="2" applyFont="1" applyFill="1" applyBorder="1" applyAlignment="1">
      <alignment horizontal="center"/>
    </xf>
    <xf numFmtId="0" fontId="6" fillId="9" borderId="0" xfId="2" applyFont="1" applyFill="1" applyBorder="1" applyAlignment="1">
      <alignment horizontal="center"/>
    </xf>
    <xf numFmtId="0" fontId="27" fillId="8" borderId="0" xfId="2" applyFont="1" applyFill="1" applyBorder="1" applyAlignment="1">
      <alignment horizontal="center"/>
    </xf>
    <xf numFmtId="0" fontId="27" fillId="14" borderId="0" xfId="2" applyFont="1" applyFill="1" applyBorder="1" applyAlignment="1">
      <alignment horizontal="center"/>
    </xf>
    <xf numFmtId="0" fontId="27" fillId="0" borderId="9" xfId="2" applyFont="1" applyFill="1" applyBorder="1" applyAlignment="1">
      <alignment horizontal="center"/>
    </xf>
    <xf numFmtId="0" fontId="27" fillId="0" borderId="0" xfId="2" applyFont="1" applyFill="1" applyBorder="1" applyAlignment="1">
      <alignment horizontal="center"/>
    </xf>
    <xf numFmtId="0" fontId="6" fillId="13" borderId="0" xfId="2" applyFont="1" applyFill="1" applyBorder="1" applyAlignment="1">
      <alignment horizontal="center"/>
    </xf>
    <xf numFmtId="0" fontId="6" fillId="15" borderId="3" xfId="2" applyFont="1" applyFill="1" applyBorder="1"/>
    <xf numFmtId="0" fontId="6" fillId="15" borderId="3" xfId="2" applyFont="1" applyFill="1" applyBorder="1" applyAlignment="1">
      <alignment horizontal="center"/>
    </xf>
    <xf numFmtId="0" fontId="12" fillId="0" borderId="0" xfId="1" applyFont="1" applyFill="1" applyBorder="1" applyAlignment="1">
      <alignment horizontal="center"/>
    </xf>
    <xf numFmtId="0" fontId="7" fillId="0" borderId="3" xfId="0" applyFont="1" applyFill="1" applyBorder="1"/>
    <xf numFmtId="0" fontId="6" fillId="0" borderId="3" xfId="0" applyFont="1" applyFill="1" applyBorder="1" applyAlignment="1">
      <alignment horizontal="right"/>
    </xf>
    <xf numFmtId="0" fontId="6" fillId="9" borderId="3" xfId="4" applyFont="1" applyFill="1" applyBorder="1" applyAlignment="1">
      <alignment horizontal="left"/>
    </xf>
    <xf numFmtId="0" fontId="6" fillId="9" borderId="3" xfId="4" applyFont="1" applyFill="1" applyBorder="1" applyAlignment="1">
      <alignment horizontal="center"/>
    </xf>
    <xf numFmtId="0" fontId="6" fillId="14" borderId="3" xfId="0" applyFont="1" applyFill="1" applyBorder="1"/>
    <xf numFmtId="0" fontId="6" fillId="14" borderId="3" xfId="0" applyFont="1" applyFill="1" applyBorder="1" applyAlignment="1">
      <alignment horizontal="left"/>
    </xf>
    <xf numFmtId="0" fontId="6" fillId="14" borderId="3" xfId="2" quotePrefix="1" applyFont="1" applyFill="1" applyBorder="1" applyAlignment="1">
      <alignment horizontal="left"/>
    </xf>
    <xf numFmtId="0" fontId="27" fillId="9" borderId="3" xfId="2" applyFont="1" applyFill="1" applyBorder="1"/>
    <xf numFmtId="0" fontId="27" fillId="9" borderId="3" xfId="2" applyFont="1" applyFill="1" applyBorder="1" applyAlignment="1">
      <alignment horizontal="left"/>
    </xf>
    <xf numFmtId="0" fontId="33" fillId="9" borderId="3" xfId="2" quotePrefix="1" applyFont="1" applyFill="1" applyBorder="1" applyAlignment="1">
      <alignment horizontal="left"/>
    </xf>
    <xf numFmtId="0" fontId="27" fillId="9" borderId="3" xfId="2" applyFont="1" applyFill="1" applyBorder="1" applyAlignment="1">
      <alignment horizontal="center"/>
    </xf>
    <xf numFmtId="0" fontId="27" fillId="8" borderId="3" xfId="2" applyFont="1" applyFill="1" applyBorder="1" applyAlignment="1">
      <alignment horizontal="left" wrapText="1"/>
    </xf>
    <xf numFmtId="0" fontId="21" fillId="2" borderId="0"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33" fillId="8" borderId="3" xfId="0" applyFont="1" applyFill="1" applyBorder="1"/>
    <xf numFmtId="0" fontId="33" fillId="8" borderId="3" xfId="0" applyFont="1" applyFill="1" applyBorder="1" applyAlignment="1">
      <alignment wrapText="1"/>
    </xf>
    <xf numFmtId="0" fontId="6" fillId="8" borderId="3" xfId="0" applyFont="1" applyFill="1" applyBorder="1" applyAlignment="1">
      <alignment horizontal="left" wrapText="1"/>
    </xf>
    <xf numFmtId="0" fontId="27" fillId="8" borderId="3" xfId="2" applyFont="1" applyFill="1" applyBorder="1" applyAlignment="1">
      <alignment wrapText="1"/>
    </xf>
    <xf numFmtId="0" fontId="33" fillId="8" borderId="3" xfId="0" applyFont="1" applyFill="1" applyBorder="1" applyAlignment="1">
      <alignment horizontal="left" wrapText="1"/>
    </xf>
    <xf numFmtId="0" fontId="6" fillId="8" borderId="3" xfId="0" applyFont="1" applyFill="1" applyBorder="1" applyAlignment="1">
      <alignment horizontal="center" wrapText="1"/>
    </xf>
    <xf numFmtId="0" fontId="33" fillId="2" borderId="3" xfId="0" applyFont="1" applyFill="1" applyBorder="1"/>
    <xf numFmtId="0" fontId="6" fillId="9" borderId="3" xfId="0" applyFont="1" applyFill="1" applyBorder="1" applyAlignment="1">
      <alignment horizontal="center" wrapText="1"/>
    </xf>
    <xf numFmtId="0" fontId="34" fillId="2" borderId="3" xfId="0" applyFont="1" applyFill="1" applyBorder="1"/>
    <xf numFmtId="0" fontId="0" fillId="0" borderId="0" xfId="0" applyFont="1" applyFill="1" applyBorder="1"/>
    <xf numFmtId="0" fontId="36" fillId="0" borderId="0" xfId="0" applyFont="1" applyFill="1" applyBorder="1" applyAlignment="1">
      <alignment horizontal="center"/>
    </xf>
    <xf numFmtId="0" fontId="37" fillId="0" borderId="0" xfId="0" applyFont="1" applyFill="1" applyBorder="1"/>
    <xf numFmtId="0" fontId="37" fillId="0" borderId="18" xfId="0" applyFont="1" applyFill="1" applyBorder="1" applyAlignment="1">
      <alignment horizontal="center"/>
    </xf>
    <xf numFmtId="0" fontId="19" fillId="0" borderId="18" xfId="4" applyFont="1" applyFill="1" applyBorder="1" applyAlignment="1">
      <alignment horizontal="center"/>
    </xf>
    <xf numFmtId="0" fontId="37" fillId="0" borderId="10" xfId="0" applyFont="1" applyBorder="1" applyAlignment="1">
      <alignment vertical="center" wrapText="1"/>
    </xf>
    <xf numFmtId="0" fontId="37" fillId="0" borderId="10" xfId="0" applyFont="1" applyFill="1" applyBorder="1"/>
    <xf numFmtId="0" fontId="37" fillId="0" borderId="10" xfId="0" applyFont="1" applyBorder="1" applyAlignment="1">
      <alignment horizontal="center" vertical="center" wrapText="1"/>
    </xf>
    <xf numFmtId="0" fontId="39" fillId="0" borderId="0" xfId="0" applyFont="1" applyFill="1" applyBorder="1"/>
    <xf numFmtId="0" fontId="36" fillId="0" borderId="0" xfId="0" applyFont="1" applyFill="1" applyBorder="1" applyAlignment="1"/>
    <xf numFmtId="0" fontId="37" fillId="0" borderId="0" xfId="0" applyFont="1" applyBorder="1" applyAlignment="1">
      <alignment vertical="center" wrapText="1"/>
    </xf>
    <xf numFmtId="0" fontId="6" fillId="2" borderId="3" xfId="0" applyFont="1" applyFill="1" applyBorder="1" applyAlignment="1">
      <alignment horizontal="left"/>
    </xf>
    <xf numFmtId="0" fontId="33" fillId="9" borderId="3" xfId="0" applyFont="1" applyFill="1" applyBorder="1" applyAlignment="1">
      <alignment wrapText="1"/>
    </xf>
    <xf numFmtId="0" fontId="40" fillId="8" borderId="3" xfId="2" applyFont="1" applyFill="1" applyBorder="1" applyAlignment="1">
      <alignment horizontal="left" vertical="center" wrapText="1"/>
    </xf>
    <xf numFmtId="0" fontId="24" fillId="9" borderId="3" xfId="0" applyFont="1" applyFill="1" applyBorder="1" applyAlignment="1">
      <alignment wrapText="1"/>
    </xf>
    <xf numFmtId="0" fontId="24" fillId="9" borderId="3" xfId="0" applyFont="1" applyFill="1" applyBorder="1" applyAlignment="1">
      <alignment horizontal="left" wrapText="1"/>
    </xf>
    <xf numFmtId="0" fontId="6" fillId="2" borderId="3" xfId="0" applyFont="1" applyFill="1" applyBorder="1" applyAlignment="1">
      <alignment wrapText="1"/>
    </xf>
    <xf numFmtId="0" fontId="6" fillId="16" borderId="3" xfId="4" applyFont="1" applyFill="1" applyBorder="1" applyAlignment="1">
      <alignment horizontal="left" wrapText="1"/>
    </xf>
    <xf numFmtId="0" fontId="4" fillId="0" borderId="0" xfId="2" applyFont="1" applyFill="1" applyBorder="1" applyAlignment="1">
      <alignment horizontal="center"/>
    </xf>
    <xf numFmtId="0" fontId="15" fillId="0" borderId="0" xfId="2" applyFont="1" applyFill="1" applyBorder="1" applyAlignment="1">
      <alignment horizontal="center"/>
    </xf>
    <xf numFmtId="164" fontId="22" fillId="0" borderId="14" xfId="2" applyNumberFormat="1" applyFont="1" applyFill="1" applyBorder="1" applyAlignment="1">
      <alignment horizontal="center"/>
    </xf>
    <xf numFmtId="0" fontId="5" fillId="0" borderId="0" xfId="2" applyFont="1" applyFill="1" applyBorder="1" applyAlignment="1">
      <alignment horizontal="center"/>
    </xf>
    <xf numFmtId="0" fontId="17" fillId="0" borderId="0" xfId="0" applyFont="1" applyAlignment="1">
      <alignment horizontal="center"/>
    </xf>
    <xf numFmtId="0" fontId="20" fillId="0" borderId="0" xfId="2" applyFont="1" applyAlignment="1">
      <alignment horizontal="right" wrapText="1"/>
    </xf>
    <xf numFmtId="0" fontId="0" fillId="0" borderId="0" xfId="0" applyAlignment="1"/>
    <xf numFmtId="0" fontId="20" fillId="0" borderId="14" xfId="2" applyFont="1" applyBorder="1" applyAlignment="1">
      <alignment horizontal="center"/>
    </xf>
    <xf numFmtId="0" fontId="0" fillId="0" borderId="14" xfId="0" applyBorder="1" applyAlignment="1">
      <alignment horizontal="center"/>
    </xf>
    <xf numFmtId="0" fontId="16" fillId="0" borderId="0" xfId="2" applyFont="1" applyFill="1" applyAlignment="1">
      <alignment horizontal="right"/>
    </xf>
    <xf numFmtId="0" fontId="16" fillId="0" borderId="0" xfId="0" applyFont="1" applyAlignment="1">
      <alignment horizontal="right"/>
    </xf>
    <xf numFmtId="0" fontId="4" fillId="0" borderId="0" xfId="4" applyFont="1" applyFill="1" applyBorder="1" applyAlignment="1">
      <alignment horizontal="center"/>
    </xf>
    <xf numFmtId="0" fontId="7" fillId="0" borderId="0" xfId="2" applyFont="1" applyFill="1" applyBorder="1" applyAlignment="1">
      <alignment horizontal="center" wrapText="1"/>
    </xf>
    <xf numFmtId="0" fontId="35" fillId="0" borderId="15" xfId="0" applyFont="1" applyFill="1" applyBorder="1" applyAlignment="1">
      <alignment horizontal="center"/>
    </xf>
    <xf numFmtId="0" fontId="36" fillId="0" borderId="25" xfId="0" applyFont="1" applyFill="1" applyBorder="1" applyAlignment="1">
      <alignment horizontal="center"/>
    </xf>
    <xf numFmtId="0" fontId="0" fillId="11" borderId="19" xfId="3" applyFont="1" applyFill="1" applyBorder="1" applyAlignment="1">
      <alignment vertical="top" wrapText="1"/>
    </xf>
    <xf numFmtId="0" fontId="29" fillId="11" borderId="20" xfId="3" applyFont="1" applyFill="1" applyBorder="1" applyAlignment="1">
      <alignment vertical="top"/>
    </xf>
    <xf numFmtId="0" fontId="29" fillId="11" borderId="21" xfId="3" applyFont="1" applyFill="1" applyBorder="1" applyAlignment="1">
      <alignment vertical="top"/>
    </xf>
    <xf numFmtId="0" fontId="30" fillId="12" borderId="18" xfId="0" applyFont="1" applyFill="1" applyBorder="1" applyAlignment="1">
      <alignment horizontal="left"/>
    </xf>
    <xf numFmtId="0" fontId="31" fillId="0" borderId="0" xfId="0" applyFont="1" applyAlignment="1">
      <alignment horizontal="center"/>
    </xf>
    <xf numFmtId="0" fontId="30" fillId="0" borderId="0" xfId="0" applyFont="1" applyAlignment="1">
      <alignment horizontal="center"/>
    </xf>
    <xf numFmtId="0" fontId="0" fillId="0" borderId="0" xfId="0" applyFont="1" applyAlignment="1">
      <alignment horizontal="left" vertical="top" wrapText="1"/>
    </xf>
    <xf numFmtId="0" fontId="30" fillId="0" borderId="1" xfId="0" applyFont="1" applyBorder="1" applyAlignment="1">
      <alignment horizontal="left" wrapText="1"/>
    </xf>
    <xf numFmtId="0" fontId="30" fillId="12" borderId="10" xfId="0" applyFont="1" applyFill="1" applyBorder="1" applyAlignment="1">
      <alignment horizontal="left"/>
    </xf>
    <xf numFmtId="0" fontId="3" fillId="0" borderId="0" xfId="3" applyFill="1" applyBorder="1" applyAlignment="1"/>
  </cellXfs>
  <cellStyles count="8">
    <cellStyle name="Hyperlink" xfId="3" builtinId="8"/>
    <cellStyle name="Normal" xfId="0" builtinId="0"/>
    <cellStyle name="Normal 2" xfId="1"/>
    <cellStyle name="Normal 3" xfId="2"/>
    <cellStyle name="Normal 3 2" xfId="4"/>
    <cellStyle name="Normal 3 3" xfId="5"/>
    <cellStyle name="Normal 3 4" xfId="6"/>
    <cellStyle name="Normal 4" xfId="7"/>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5FE82"/>
      <color rgb="FFFFFF66"/>
      <color rgb="FF93FFFF"/>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navoid=2675&amp;catoid=2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dstate.edu/gs/students/advising/student-success.cf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W88"/>
  <sheetViews>
    <sheetView tabSelected="1" zoomScale="80" zoomScaleNormal="80" zoomScaleSheetLayoutView="100" workbookViewId="0">
      <selection activeCell="A4" sqref="A4"/>
    </sheetView>
  </sheetViews>
  <sheetFormatPr defaultColWidth="9.140625" defaultRowHeight="18" customHeight="1" x14ac:dyDescent="0.2"/>
  <cols>
    <col min="1" max="1" width="15.85546875" style="3" customWidth="1"/>
    <col min="2" max="3" width="35.7109375" style="3" customWidth="1"/>
    <col min="4" max="6" width="6.28515625" style="1" customWidth="1"/>
    <col min="7" max="8" width="8.7109375" style="1" hidden="1" customWidth="1"/>
    <col min="9" max="9" width="1.85546875" style="1" bestFit="1" customWidth="1"/>
    <col min="10" max="10" width="15.85546875" style="3" customWidth="1"/>
    <col min="11" max="11" width="38" style="3" bestFit="1" customWidth="1"/>
    <col min="12" max="12" width="35.7109375" style="3" customWidth="1"/>
    <col min="13" max="15" width="6.28515625" style="1" customWidth="1"/>
    <col min="16" max="16" width="3.7109375" style="1" hidden="1" customWidth="1"/>
    <col min="17" max="17" width="3.28515625" style="2" hidden="1" customWidth="1"/>
    <col min="18" max="18" width="3.7109375" style="3" customWidth="1"/>
    <col min="19" max="16384" width="9.140625" style="3"/>
  </cols>
  <sheetData>
    <row r="1" spans="1:17" ht="18" customHeight="1" x14ac:dyDescent="0.25">
      <c r="A1" s="223" t="s">
        <v>138</v>
      </c>
      <c r="B1" s="223"/>
      <c r="C1" s="223"/>
      <c r="D1" s="223"/>
      <c r="E1" s="223"/>
      <c r="F1" s="223"/>
      <c r="G1" s="223"/>
      <c r="H1" s="223"/>
      <c r="I1" s="223"/>
      <c r="J1" s="223"/>
      <c r="K1" s="223"/>
      <c r="L1" s="223"/>
      <c r="M1" s="223"/>
      <c r="N1" s="223"/>
      <c r="O1" s="223"/>
    </row>
    <row r="2" spans="1:17" s="51" customFormat="1" ht="18" customHeight="1" thickBot="1" x14ac:dyDescent="0.3">
      <c r="A2" s="45" t="s">
        <v>0</v>
      </c>
      <c r="B2" s="46"/>
      <c r="C2" s="46"/>
      <c r="D2" s="227" t="s">
        <v>38</v>
      </c>
      <c r="E2" s="228"/>
      <c r="F2" s="228"/>
      <c r="G2" s="228"/>
      <c r="H2" s="228"/>
      <c r="I2" s="228"/>
      <c r="J2" s="47"/>
      <c r="K2" s="48"/>
      <c r="L2" s="49" t="s">
        <v>39</v>
      </c>
      <c r="M2" s="229"/>
      <c r="N2" s="230"/>
      <c r="O2" s="230"/>
      <c r="P2" s="50"/>
    </row>
    <row r="3" spans="1:17" s="51" customFormat="1" ht="18" customHeight="1" thickBot="1" x14ac:dyDescent="0.3">
      <c r="A3" s="45" t="s">
        <v>1</v>
      </c>
      <c r="B3" s="46"/>
      <c r="C3" s="46"/>
      <c r="D3" s="231" t="s">
        <v>106</v>
      </c>
      <c r="E3" s="232"/>
      <c r="F3" s="232"/>
      <c r="G3" s="232"/>
      <c r="H3" s="232"/>
      <c r="I3" s="232"/>
      <c r="J3" s="52" t="e">
        <f>Q42/P42</f>
        <v>#DIV/0!</v>
      </c>
      <c r="K3" s="53"/>
      <c r="L3" s="49" t="s">
        <v>40</v>
      </c>
      <c r="M3" s="224">
        <f ca="1">NOW()</f>
        <v>42158.677811921298</v>
      </c>
      <c r="N3" s="224"/>
      <c r="O3" s="224"/>
      <c r="P3" s="50"/>
    </row>
    <row r="4" spans="1:17" ht="15.75" customHeight="1" x14ac:dyDescent="0.25">
      <c r="A4" s="246" t="s">
        <v>55</v>
      </c>
      <c r="E4" s="4"/>
      <c r="I4" s="3"/>
      <c r="L4" s="234" t="s">
        <v>145</v>
      </c>
    </row>
    <row r="5" spans="1:17" s="32" customFormat="1" ht="36.75" customHeight="1" x14ac:dyDescent="0.2">
      <c r="A5" s="78" t="s">
        <v>45</v>
      </c>
      <c r="B5" s="78"/>
      <c r="C5" s="78"/>
      <c r="D5" s="78"/>
      <c r="E5" s="78"/>
      <c r="F5" s="78"/>
      <c r="G5" s="78"/>
      <c r="H5" s="78"/>
      <c r="I5" s="78"/>
      <c r="J5" s="78" t="s">
        <v>78</v>
      </c>
      <c r="K5" s="33"/>
      <c r="L5" s="234"/>
      <c r="M5" s="34"/>
      <c r="N5" s="34"/>
      <c r="O5" s="35"/>
      <c r="P5" s="30"/>
      <c r="Q5" s="31"/>
    </row>
    <row r="6" spans="1:17" s="32" customFormat="1" ht="18" customHeight="1" x14ac:dyDescent="0.2">
      <c r="A6" s="78" t="s">
        <v>4</v>
      </c>
      <c r="B6" s="78" t="s">
        <v>29</v>
      </c>
      <c r="C6" s="56" t="s">
        <v>44</v>
      </c>
      <c r="D6" s="37">
        <f>SUM(D7:D8)</f>
        <v>6</v>
      </c>
      <c r="E6" s="38" t="s">
        <v>15</v>
      </c>
      <c r="F6" s="73" t="s">
        <v>41</v>
      </c>
      <c r="G6" s="73"/>
      <c r="H6" s="73"/>
      <c r="I6" s="30"/>
      <c r="J6" s="79" t="s">
        <v>94</v>
      </c>
      <c r="K6" s="79"/>
      <c r="L6" s="167" t="s">
        <v>44</v>
      </c>
      <c r="M6" s="73">
        <f>SUM(M7:M17)</f>
        <v>29</v>
      </c>
      <c r="N6" s="73" t="s">
        <v>15</v>
      </c>
      <c r="O6" s="73" t="s">
        <v>41</v>
      </c>
      <c r="P6" s="30"/>
      <c r="Q6" s="31"/>
    </row>
    <row r="7" spans="1:17" s="32" customFormat="1" ht="18" customHeight="1" x14ac:dyDescent="0.2">
      <c r="A7" s="80" t="str">
        <f>IF(ISBLANK(J53)=TRUE,"",J53)</f>
        <v>ENGL 101</v>
      </c>
      <c r="B7" s="80" t="str">
        <f t="shared" ref="B7:E7" si="0">IF(ISBLANK(K53)=TRUE,"",K53)</f>
        <v>Composition I (SGR 1)</v>
      </c>
      <c r="C7" s="80" t="str">
        <f t="shared" si="0"/>
        <v/>
      </c>
      <c r="D7" s="81">
        <f t="shared" si="0"/>
        <v>3</v>
      </c>
      <c r="E7" s="80" t="str">
        <f t="shared" si="0"/>
        <v/>
      </c>
      <c r="F7" s="80"/>
      <c r="G7" s="193">
        <f>IF(F7="A",4,IF(F7="B",3,IF(F7="C",2,IF(F7="D",1,0))))</f>
        <v>0</v>
      </c>
      <c r="H7" s="194">
        <f>IF(G7&gt;0,G7*D7,0)</f>
        <v>0</v>
      </c>
      <c r="J7" s="70" t="str">
        <f>IF(ISBLANK(A52)=TRUE,"",A52)</f>
        <v>AS 101/L</v>
      </c>
      <c r="K7" s="70" t="str">
        <f t="shared" ref="K7:O7" si="1">IF(ISBLANK(B52)=TRUE,"",B52)</f>
        <v>Introduction to Animal Science</v>
      </c>
      <c r="L7" s="70" t="str">
        <f t="shared" si="1"/>
        <v/>
      </c>
      <c r="M7" s="71">
        <f t="shared" si="1"/>
        <v>4</v>
      </c>
      <c r="N7" s="71" t="str">
        <f t="shared" si="1"/>
        <v/>
      </c>
      <c r="O7" s="71" t="str">
        <f t="shared" si="1"/>
        <v/>
      </c>
      <c r="P7" s="30">
        <f>IF(O7="a/a",4,IF(O7="a/b",3.75,IF(O7="a/c",3.5,IF(O7="a/d",3.25,IF(O7="b/a",3.25,IF(O7="b/b",3,IF(O7="b/c",2.75,IF(O7="b/d",2.5,IF(O7="c/a",2.5,IF(O7="c/b",2.25,IF(O7="c/c",2,IF(O7="c/d",1.75,IF(O7="d/a",1.75,IF(O7="d/b",1.5,IF(O7="d/c",1.25,IF(O7="d/d",1,IF(O7="f/a",0.8,IF(O7="f/b",0.6,IF(O7="f/c",0.4,IF(O7="f/b",0.2,IF(O7="a/f",3.2,IF(O7="b/f",2.4,IF(O7="c/f",1.6,IF(O7="d/f",0.8,0))))))))))))))))))))))))</f>
        <v>0</v>
      </c>
      <c r="Q7" s="31">
        <f>IF(P7&gt;0,P7*M7,0)</f>
        <v>0</v>
      </c>
    </row>
    <row r="8" spans="1:17" s="32" customFormat="1" ht="18" customHeight="1" x14ac:dyDescent="0.2">
      <c r="A8" s="80" t="str">
        <f>IF(ISBLANK(A62)=TRUE,"",A62)</f>
        <v>ENGL 201</v>
      </c>
      <c r="B8" s="80" t="str">
        <f t="shared" ref="B8:F8" si="2">IF(ISBLANK(B62)=TRUE,"",B62)</f>
        <v>Composition II (SGR 1)</v>
      </c>
      <c r="C8" s="203" t="str">
        <f t="shared" si="2"/>
        <v>Prereq ENGL 101</v>
      </c>
      <c r="D8" s="81">
        <f t="shared" si="2"/>
        <v>3</v>
      </c>
      <c r="E8" s="80" t="str">
        <f t="shared" si="2"/>
        <v/>
      </c>
      <c r="F8" s="80" t="str">
        <f t="shared" si="2"/>
        <v/>
      </c>
      <c r="G8" s="193">
        <f t="shared" ref="G8:G42" si="3">IF(F8="A",4,IF(F8="B",3,IF(F8="C",2,IF(F8="D",1,0))))</f>
        <v>0</v>
      </c>
      <c r="H8" s="194">
        <f t="shared" ref="H8:H42" si="4">IF(G8&gt;0,G8*D8,0)</f>
        <v>0</v>
      </c>
      <c r="J8" s="70" t="str">
        <f>IF(ISBLANK(J62)=TRUE,"",J62)</f>
        <v>AS 233/233L</v>
      </c>
      <c r="K8" s="70" t="str">
        <f t="shared" ref="K8:O8" si="5">IF(ISBLANK(K62)=TRUE,"",K62)</f>
        <v>Applied Nutrition*</v>
      </c>
      <c r="L8" s="163" t="str">
        <f t="shared" si="5"/>
        <v>Prereq AS 101 or DS 130</v>
      </c>
      <c r="M8" s="71">
        <f t="shared" si="5"/>
        <v>4</v>
      </c>
      <c r="N8" s="71" t="str">
        <f t="shared" si="5"/>
        <v/>
      </c>
      <c r="O8" s="71" t="str">
        <f t="shared" si="5"/>
        <v/>
      </c>
      <c r="P8" s="30">
        <f t="shared" ref="P8:P40" si="6">IF(O8="A",4,IF(O8="B",3,IF(O8="C",2,IF(O8="D",1,0))))</f>
        <v>0</v>
      </c>
      <c r="Q8" s="31">
        <f t="shared" ref="Q8:Q40" si="7">IF(P8&gt;0,P8*M8,0)</f>
        <v>0</v>
      </c>
    </row>
    <row r="9" spans="1:17" s="32" customFormat="1" ht="18" customHeight="1" x14ac:dyDescent="0.2">
      <c r="C9" s="31"/>
      <c r="D9" s="30"/>
      <c r="E9" s="30"/>
      <c r="F9" s="30"/>
      <c r="G9" s="193">
        <f t="shared" si="3"/>
        <v>0</v>
      </c>
      <c r="H9" s="194">
        <f t="shared" si="4"/>
        <v>0</v>
      </c>
      <c r="J9" s="70" t="str">
        <f>IF(ISBLANK(J63)=TRUE,"",J63)</f>
        <v>AS 241/241L</v>
      </c>
      <c r="K9" s="70" t="str">
        <f t="shared" ref="K9:O9" si="8">IF(ISBLANK(K63)=TRUE,"",K63)</f>
        <v>Introduction to Meat Science*</v>
      </c>
      <c r="L9" s="70" t="str">
        <f t="shared" si="8"/>
        <v/>
      </c>
      <c r="M9" s="71">
        <f t="shared" si="8"/>
        <v>3</v>
      </c>
      <c r="N9" s="71" t="str">
        <f t="shared" si="8"/>
        <v/>
      </c>
      <c r="O9" s="71" t="str">
        <f t="shared" si="8"/>
        <v/>
      </c>
      <c r="P9" s="30">
        <f t="shared" si="6"/>
        <v>0</v>
      </c>
      <c r="Q9" s="31">
        <f t="shared" si="7"/>
        <v>0</v>
      </c>
    </row>
    <row r="10" spans="1:17" s="32" customFormat="1" ht="18" customHeight="1" x14ac:dyDescent="0.2">
      <c r="A10" s="78" t="s">
        <v>7</v>
      </c>
      <c r="B10" s="93" t="s">
        <v>30</v>
      </c>
      <c r="C10" s="29"/>
      <c r="D10" s="73">
        <f>D11</f>
        <v>3</v>
      </c>
      <c r="E10" s="82"/>
      <c r="F10" s="82"/>
      <c r="G10" s="193">
        <f t="shared" si="3"/>
        <v>0</v>
      </c>
      <c r="H10" s="194">
        <f t="shared" si="4"/>
        <v>0</v>
      </c>
      <c r="J10" s="181" t="s">
        <v>81</v>
      </c>
      <c r="K10" s="42"/>
      <c r="L10" s="42"/>
      <c r="M10" s="43"/>
      <c r="N10" s="43"/>
      <c r="O10" s="43"/>
      <c r="P10" s="30">
        <f t="shared" si="6"/>
        <v>0</v>
      </c>
      <c r="Q10" s="31">
        <f t="shared" si="7"/>
        <v>0</v>
      </c>
    </row>
    <row r="11" spans="1:17" s="32" customFormat="1" ht="18" customHeight="1" x14ac:dyDescent="0.2">
      <c r="A11" s="69" t="str">
        <f>IF(ISBLANK(A55)=TRUE,"",A55)</f>
        <v>SPCM 101</v>
      </c>
      <c r="B11" s="69" t="str">
        <f t="shared" ref="B11:F11" si="9">IF(ISBLANK(B55)=TRUE,"",B55)</f>
        <v>Fundamentals of Speech (SGR 2)</v>
      </c>
      <c r="C11" s="69" t="str">
        <f t="shared" si="9"/>
        <v/>
      </c>
      <c r="D11" s="83">
        <f t="shared" si="9"/>
        <v>3</v>
      </c>
      <c r="E11" s="69" t="str">
        <f t="shared" si="9"/>
        <v/>
      </c>
      <c r="F11" s="69" t="str">
        <f t="shared" si="9"/>
        <v/>
      </c>
      <c r="G11" s="193">
        <f t="shared" si="3"/>
        <v>0</v>
      </c>
      <c r="H11" s="194">
        <f t="shared" si="4"/>
        <v>0</v>
      </c>
      <c r="J11" s="72" t="str">
        <f>IF(ISBLANK(A80)=TRUE,"",A80)</f>
        <v>AS 323</v>
      </c>
      <c r="K11" s="72" t="str">
        <f t="shared" ref="K11:O11" si="10">IF(ISBLANK(B80)=TRUE,"",B80)</f>
        <v>Advanced Animal Nutrition</v>
      </c>
      <c r="L11" s="195" t="str">
        <f t="shared" si="10"/>
        <v>Prereq AS 233/L</v>
      </c>
      <c r="M11" s="89">
        <f t="shared" si="10"/>
        <v>3</v>
      </c>
      <c r="N11" s="89" t="str">
        <f t="shared" si="10"/>
        <v/>
      </c>
      <c r="O11" s="89" t="str">
        <f t="shared" si="10"/>
        <v/>
      </c>
      <c r="P11" s="30">
        <f t="shared" si="6"/>
        <v>0</v>
      </c>
      <c r="Q11" s="31">
        <f t="shared" si="7"/>
        <v>0</v>
      </c>
    </row>
    <row r="12" spans="1:17" s="32" customFormat="1" ht="24" x14ac:dyDescent="0.2">
      <c r="B12" s="31"/>
      <c r="C12" s="31"/>
      <c r="D12" s="30"/>
      <c r="E12" s="30"/>
      <c r="F12" s="30"/>
      <c r="G12" s="193">
        <f t="shared" si="3"/>
        <v>0</v>
      </c>
      <c r="H12" s="194">
        <f t="shared" si="4"/>
        <v>0</v>
      </c>
      <c r="J12" s="72" t="str">
        <f>IF(ISBLANK(J69)=TRUE,"",J69)</f>
        <v>AS 332</v>
      </c>
      <c r="K12" s="72" t="str">
        <f t="shared" ref="K12:O12" si="11">IF(ISBLANK(K69)=TRUE,"",K69)</f>
        <v>Livestock Breeding &amp; Genetics</v>
      </c>
      <c r="L12" s="196" t="str">
        <f t="shared" si="11"/>
        <v>Prereq AS 101 or DS 130 and BIO 103 or 153; Spring ONLY</v>
      </c>
      <c r="M12" s="89">
        <f t="shared" si="11"/>
        <v>4</v>
      </c>
      <c r="N12" s="89" t="str">
        <f t="shared" si="11"/>
        <v>S</v>
      </c>
      <c r="O12" s="89" t="str">
        <f t="shared" si="11"/>
        <v/>
      </c>
      <c r="P12" s="30">
        <f t="shared" si="6"/>
        <v>0</v>
      </c>
      <c r="Q12" s="31">
        <f t="shared" si="7"/>
        <v>0</v>
      </c>
    </row>
    <row r="13" spans="1:17" s="32" customFormat="1" ht="18" customHeight="1" x14ac:dyDescent="0.2">
      <c r="A13" s="78" t="s">
        <v>8</v>
      </c>
      <c r="B13" s="93" t="s">
        <v>31</v>
      </c>
      <c r="C13" s="94"/>
      <c r="D13" s="106">
        <f>SUM(D14:D15)</f>
        <v>6</v>
      </c>
      <c r="E13" s="84"/>
      <c r="F13" s="84"/>
      <c r="G13" s="193">
        <f t="shared" si="3"/>
        <v>0</v>
      </c>
      <c r="H13" s="194">
        <f t="shared" si="4"/>
        <v>0</v>
      </c>
      <c r="J13" s="72" t="str">
        <f>IF(ISBLANK(A69)=TRUE,"",A69)</f>
        <v>AS 433/L</v>
      </c>
      <c r="K13" s="72" t="str">
        <f t="shared" ref="K13:O13" si="12">IF(ISBLANK(B69)=TRUE,"",B69)</f>
        <v>Livestock Reproduction/Lab</v>
      </c>
      <c r="L13" s="195" t="str">
        <f t="shared" si="12"/>
        <v>Prereq VET 233</v>
      </c>
      <c r="M13" s="89">
        <f t="shared" si="12"/>
        <v>3</v>
      </c>
      <c r="N13" s="89" t="str">
        <f t="shared" si="12"/>
        <v>F</v>
      </c>
      <c r="O13" s="89" t="str">
        <f t="shared" si="12"/>
        <v/>
      </c>
      <c r="P13" s="30">
        <f t="shared" si="6"/>
        <v>0</v>
      </c>
      <c r="Q13" s="31">
        <f t="shared" si="7"/>
        <v>0</v>
      </c>
    </row>
    <row r="14" spans="1:17" s="32" customFormat="1" ht="25.5" customHeight="1" x14ac:dyDescent="0.2">
      <c r="A14" s="220" t="str">
        <f>IF(ISBLANK(A64)=TRUE,"",A64)</f>
        <v>ECON 201  OR ECON 202</v>
      </c>
      <c r="B14" s="220" t="str">
        <f t="shared" ref="B14:F14" si="13">IF(ISBLANK(B64)=TRUE,"",B64)</f>
        <v>Principles of Microeconomics  OR Principles of Macroeconomics (SGR 3)</v>
      </c>
      <c r="C14" s="220" t="str">
        <f t="shared" si="13"/>
        <v>ECON 202 Recommended to fulfill SGR 3 and Globalization</v>
      </c>
      <c r="D14" s="83">
        <f t="shared" si="13"/>
        <v>3</v>
      </c>
      <c r="E14" s="69" t="str">
        <f t="shared" si="13"/>
        <v/>
      </c>
      <c r="F14" s="69" t="str">
        <f t="shared" si="13"/>
        <v/>
      </c>
      <c r="G14" s="193">
        <f t="shared" si="3"/>
        <v>0</v>
      </c>
      <c r="H14" s="194">
        <f t="shared" si="4"/>
        <v>0</v>
      </c>
      <c r="J14" s="72" t="str">
        <f>IF(ISBLANK(A78)=TRUE,"",A78)</f>
        <v>AS 489</v>
      </c>
      <c r="K14" s="72" t="str">
        <f t="shared" ref="K14:O14" si="14">IF(ISBLANK(B78)=TRUE,"",B78)</f>
        <v>Current Issues in Animal Science</v>
      </c>
      <c r="L14" s="72" t="str">
        <f t="shared" si="14"/>
        <v/>
      </c>
      <c r="M14" s="89">
        <f t="shared" si="14"/>
        <v>2</v>
      </c>
      <c r="N14" s="89" t="str">
        <f t="shared" si="14"/>
        <v/>
      </c>
      <c r="O14" s="89" t="str">
        <f t="shared" si="14"/>
        <v/>
      </c>
      <c r="P14" s="30">
        <f t="shared" si="6"/>
        <v>0</v>
      </c>
      <c r="Q14" s="31">
        <f t="shared" si="7"/>
        <v>0</v>
      </c>
    </row>
    <row r="15" spans="1:17" s="32" customFormat="1" ht="18" customHeight="1" x14ac:dyDescent="0.2">
      <c r="A15" s="69" t="str">
        <f>IF(ISBLANK(A71)=TRUE,"",A71)</f>
        <v>SGR #3</v>
      </c>
      <c r="B15" s="69" t="str">
        <f t="shared" ref="B15:F15" si="15">IF(ISBLANK(B71)=TRUE,"",B71)</f>
        <v>Social Sciences/Diversity (SGR 3)</v>
      </c>
      <c r="C15" s="69" t="str">
        <f t="shared" si="15"/>
        <v>Cannot be ECON</v>
      </c>
      <c r="D15" s="83">
        <f t="shared" si="15"/>
        <v>3</v>
      </c>
      <c r="E15" s="69" t="str">
        <f t="shared" si="15"/>
        <v/>
      </c>
      <c r="F15" s="69" t="str">
        <f t="shared" si="15"/>
        <v/>
      </c>
      <c r="G15" s="193">
        <f t="shared" si="3"/>
        <v>0</v>
      </c>
      <c r="H15" s="194">
        <f t="shared" si="4"/>
        <v>0</v>
      </c>
      <c r="J15" s="181" t="s">
        <v>107</v>
      </c>
      <c r="K15" s="42"/>
      <c r="L15" s="182" t="s">
        <v>92</v>
      </c>
      <c r="M15" s="43"/>
      <c r="N15" s="43"/>
      <c r="O15" s="43"/>
      <c r="P15" s="30">
        <f t="shared" si="6"/>
        <v>0</v>
      </c>
      <c r="Q15" s="31">
        <f t="shared" si="7"/>
        <v>0</v>
      </c>
    </row>
    <row r="16" spans="1:17" s="32" customFormat="1" ht="24" x14ac:dyDescent="0.2">
      <c r="B16" s="31"/>
      <c r="C16" s="31"/>
      <c r="D16" s="30"/>
      <c r="E16" s="30"/>
      <c r="F16" s="30"/>
      <c r="G16" s="193">
        <f t="shared" si="3"/>
        <v>0</v>
      </c>
      <c r="H16" s="194">
        <f t="shared" si="4"/>
        <v>0</v>
      </c>
      <c r="J16" s="99" t="str">
        <f>IF(ISBLANK(A72)=TRUE,"",A72)</f>
        <v/>
      </c>
      <c r="K16" s="99" t="str">
        <f t="shared" ref="K16:O16" si="16">IF(ISBLANK(B72)=TRUE,"",B72)</f>
        <v>AS Production Course**</v>
      </c>
      <c r="L16" s="197" t="str">
        <f t="shared" si="16"/>
        <v>One must be AS 365-365L, AS 474-474L, AS 475, AS 477-477L, or AS 478-478L</v>
      </c>
      <c r="M16" s="89">
        <f t="shared" si="16"/>
        <v>3</v>
      </c>
      <c r="N16" s="99" t="str">
        <f t="shared" si="16"/>
        <v/>
      </c>
      <c r="O16" s="99" t="str">
        <f t="shared" si="16"/>
        <v/>
      </c>
      <c r="P16" s="30">
        <f>IF(O16="A",4,IF(O16="B",3,IF(O16="C",2,IF(O16="D",1,0))))</f>
        <v>0</v>
      </c>
      <c r="Q16" s="31">
        <f t="shared" si="7"/>
        <v>0</v>
      </c>
    </row>
    <row r="17" spans="1:23" s="32" customFormat="1" ht="24" x14ac:dyDescent="0.2">
      <c r="A17" s="78" t="s">
        <v>9</v>
      </c>
      <c r="B17" s="93" t="s">
        <v>32</v>
      </c>
      <c r="C17" s="94"/>
      <c r="D17" s="106">
        <f>SUM(D18:D19)</f>
        <v>6</v>
      </c>
      <c r="E17" s="84"/>
      <c r="F17" s="84"/>
      <c r="G17" s="193">
        <f t="shared" si="3"/>
        <v>0</v>
      </c>
      <c r="H17" s="194">
        <f t="shared" si="4"/>
        <v>0</v>
      </c>
      <c r="J17" s="99" t="str">
        <f>IF(ISBLANK(J71)=TRUE,"",J71)</f>
        <v/>
      </c>
      <c r="K17" s="99" t="str">
        <f t="shared" ref="K17:O17" si="17">IF(ISBLANK(K71)=TRUE,"",K71)</f>
        <v>AS Production Course**</v>
      </c>
      <c r="L17" s="197" t="str">
        <f t="shared" si="17"/>
        <v>One must be AS 365-365L, AS 474-474L, AS 475, AS 477-477L, or AS 478-478L</v>
      </c>
      <c r="M17" s="89">
        <f t="shared" si="17"/>
        <v>3</v>
      </c>
      <c r="N17" s="99" t="str">
        <f t="shared" si="17"/>
        <v/>
      </c>
      <c r="O17" s="99" t="str">
        <f t="shared" si="17"/>
        <v/>
      </c>
      <c r="P17" s="30">
        <f>IF(O17="A",4,IF(O17="B",3,IF(O17="C",2,IF(O17="D",1,0))))</f>
        <v>0</v>
      </c>
      <c r="Q17" s="31">
        <f t="shared" si="7"/>
        <v>0</v>
      </c>
    </row>
    <row r="18" spans="1:23" s="32" customFormat="1" ht="18" customHeight="1" x14ac:dyDescent="0.2">
      <c r="A18" s="215" t="str">
        <f>IF(ISBLANK(A63)=TRUE,"",A63)</f>
        <v>SGR #4</v>
      </c>
      <c r="B18" s="215" t="str">
        <f t="shared" ref="B18:F18" si="18">IF(ISBLANK(K54)=TRUE,"",K54)</f>
        <v>Humanities/Arts Diversity (SGR 4)</v>
      </c>
      <c r="C18" s="83" t="str">
        <f t="shared" si="18"/>
        <v/>
      </c>
      <c r="D18" s="83">
        <f t="shared" si="18"/>
        <v>3</v>
      </c>
      <c r="E18" s="83" t="str">
        <f t="shared" si="18"/>
        <v/>
      </c>
      <c r="F18" s="83" t="str">
        <f t="shared" si="18"/>
        <v/>
      </c>
      <c r="G18" s="193">
        <f t="shared" si="3"/>
        <v>0</v>
      </c>
      <c r="H18" s="194">
        <f t="shared" si="4"/>
        <v>0</v>
      </c>
      <c r="J18" s="120" t="s">
        <v>89</v>
      </c>
      <c r="K18" s="120"/>
      <c r="L18" s="120"/>
      <c r="M18" s="169">
        <f>SUM(M19:M28)</f>
        <v>38</v>
      </c>
      <c r="N18" s="168"/>
      <c r="O18" s="168"/>
      <c r="P18" s="30">
        <f t="shared" si="6"/>
        <v>0</v>
      </c>
      <c r="Q18" s="31">
        <f t="shared" si="7"/>
        <v>0</v>
      </c>
    </row>
    <row r="19" spans="1:23" s="32" customFormat="1" ht="18" customHeight="1" x14ac:dyDescent="0.2">
      <c r="A19" s="215" t="str">
        <f>IF(ISBLANK(A63)=TRUE,"",A63)</f>
        <v>SGR #4</v>
      </c>
      <c r="B19" s="215" t="str">
        <f t="shared" ref="B19:F19" si="19">IF(ISBLANK(B63)=TRUE,"",B63)</f>
        <v>Humanities/Arts Diversity (SGR 4)</v>
      </c>
      <c r="C19" s="83" t="str">
        <f t="shared" si="19"/>
        <v/>
      </c>
      <c r="D19" s="83">
        <f t="shared" si="19"/>
        <v>3</v>
      </c>
      <c r="E19" s="83" t="str">
        <f t="shared" si="19"/>
        <v/>
      </c>
      <c r="F19" s="83" t="str">
        <f t="shared" si="19"/>
        <v/>
      </c>
      <c r="G19" s="193">
        <f t="shared" si="3"/>
        <v>0</v>
      </c>
      <c r="H19" s="194">
        <f t="shared" si="4"/>
        <v>0</v>
      </c>
      <c r="J19" s="72" t="str">
        <f>IF(ISBLANK(A53)=TRUE,"",A53)</f>
        <v>CHEM 112/L</v>
      </c>
      <c r="K19" s="72" t="str">
        <f t="shared" ref="K19:O19" si="20">IF(ISBLANK(B53)=TRUE,"",B53)</f>
        <v>General Chemistry I</v>
      </c>
      <c r="L19" s="195" t="str">
        <f t="shared" si="20"/>
        <v>Math proficiency at or above MATH 102</v>
      </c>
      <c r="M19" s="89">
        <f t="shared" si="20"/>
        <v>4</v>
      </c>
      <c r="N19" s="89" t="str">
        <f t="shared" si="20"/>
        <v/>
      </c>
      <c r="O19" s="89" t="str">
        <f t="shared" si="20"/>
        <v/>
      </c>
      <c r="P19" s="30">
        <f>IF(O19="a/a",4,IF(O19="a/b",3.75,IF(O19="a/c",3.5,IF(O19="a/d",3.25,IF(O19="a/f",3,IF(O19="b/a",3.25,IF(O19="b/b",3,IF(O19="b/c",2.75,IF(O19="b/d",2.5,IF(O19="b/f",2.25,IF(O19="c/a",2.5,IF(O19="c/b",2.25,IF(O19="c/c",2,IF(O19="c/d",1.75,IF(O19="c/f",1.5,IF(O19="d/a",1.75,IF(O19="d/b",1.5,IF(O19="d/c",1.25,IF(O19="d/d",1,IF(O19="d/f",0.75,IF(O19="f/a",1,IF(O19="f/b",75,IF(O19="f/c",0.5,IF(O19="f/d",0.25,0))))))))))))))))))))))))</f>
        <v>0</v>
      </c>
      <c r="Q19" s="31">
        <f t="shared" si="7"/>
        <v>0</v>
      </c>
    </row>
    <row r="20" spans="1:23" s="32" customFormat="1" ht="18" customHeight="1" x14ac:dyDescent="0.2">
      <c r="B20" s="31"/>
      <c r="C20" s="31"/>
      <c r="D20" s="30"/>
      <c r="E20" s="30"/>
      <c r="F20" s="30"/>
      <c r="G20" s="193">
        <f t="shared" si="3"/>
        <v>0</v>
      </c>
      <c r="H20" s="194">
        <f t="shared" si="4"/>
        <v>0</v>
      </c>
      <c r="J20" s="72" t="str">
        <f>IF(ISBLANK(J51)=TRUE,"",J51)</f>
        <v>CHEM 114/L</v>
      </c>
      <c r="K20" s="72" t="str">
        <f t="shared" ref="K20:O20" si="21">IF(ISBLANK(K51)=TRUE,"",K51)</f>
        <v>General Chemistry II/Lab</v>
      </c>
      <c r="L20" s="195" t="str">
        <f t="shared" si="21"/>
        <v>Prereq CHEM 112/L</v>
      </c>
      <c r="M20" s="89">
        <f t="shared" si="21"/>
        <v>4</v>
      </c>
      <c r="N20" s="89" t="str">
        <f t="shared" si="21"/>
        <v/>
      </c>
      <c r="O20" s="89" t="str">
        <f t="shared" si="21"/>
        <v/>
      </c>
      <c r="P20" s="30">
        <f>IF(O20="a/a",4,IF(O20="a/b",3.75,IF(O20="a/c",3.5,IF(O20="a/d",3.25,IF(O20="a/f",3,IF(O20="b/a",3.25,IF(O20="b/b",3,IF(O20="b/c",2.75,IF(O20="b/d",2.5,IF(O20="b/f",2.25,IF(O20="c/a",2.5,IF(O20="c/b",2.25,IF(O20="c/c",2,IF(O20="c/d",1.75,IF(O20="c/f",1.5,IF(O20="d/a",1.75,IF(O20="d/b",1.5,IF(O20="d/c",1.25,IF(O20="d/d",1,IF(O20="d/f",0.75,IF(O20="f/a",1,IF(O20="f/b",75,IF(O20="f/c",0.5,IF(O20="f/d",0.25,0))))))))))))))))))))))))</f>
        <v>0</v>
      </c>
      <c r="Q20" s="31">
        <f t="shared" si="7"/>
        <v>0</v>
      </c>
    </row>
    <row r="21" spans="1:23" s="32" customFormat="1" ht="18" customHeight="1" x14ac:dyDescent="0.2">
      <c r="A21" s="78" t="s">
        <v>10</v>
      </c>
      <c r="B21" s="93" t="s">
        <v>33</v>
      </c>
      <c r="C21" s="29"/>
      <c r="D21" s="73">
        <f>SUM(D22)</f>
        <v>5</v>
      </c>
      <c r="E21" s="82"/>
      <c r="F21" s="82"/>
      <c r="G21" s="193">
        <f t="shared" si="3"/>
        <v>0</v>
      </c>
      <c r="H21" s="194">
        <f t="shared" si="4"/>
        <v>0</v>
      </c>
      <c r="J21" s="99" t="str">
        <f>IF(ISBLANK(A60)=TRUE,"",A60)</f>
        <v>CHEM 326/L</v>
      </c>
      <c r="K21" s="99" t="str">
        <f t="shared" ref="K21:O21" si="22">IF(ISBLANK(B60)=TRUE,"",B60)</f>
        <v>Organic Chemistry/Lab</v>
      </c>
      <c r="L21" s="148" t="str">
        <f t="shared" si="22"/>
        <v>Prereq CHEM 114/L;  Fall ONLY</v>
      </c>
      <c r="M21" s="89">
        <f t="shared" si="22"/>
        <v>4</v>
      </c>
      <c r="N21" s="89" t="str">
        <f t="shared" si="22"/>
        <v>F</v>
      </c>
      <c r="O21" s="89" t="str">
        <f t="shared" si="22"/>
        <v/>
      </c>
      <c r="P21" s="30">
        <f>IF(O21="a/a",4,IF(O21="a/b",3.75,IF(O21="a/c",3.5,IF(O21="a/d",3.25,IF(O21="a/f",3,IF(O21="b/a",3.25,IF(O21="b/b",3,IF(O21="b/c",2.75,IF(O21="b/d",2.5,IF(O21="b/f",2.25,IF(O21="c/a",2.5,IF(O21="c/b",2.25,IF(O21="c/c",2,IF(O21="c/d",1.75,IF(O21="c/f",1.5,IF(O21="d/a",1.75,IF(O21="d/b",1.5,IF(O21="d/c",1.25,IF(O21="d/d",1,IF(O21="d/f",0.75,IF(O21="f/a",1,IF(O21="f/b",75,IF(O21="f/c",0.5,IF(O21="f/d",0.25,0))))))))))))))))))))))))</f>
        <v>0</v>
      </c>
      <c r="Q21" s="31">
        <f t="shared" si="7"/>
        <v>0</v>
      </c>
    </row>
    <row r="22" spans="1:23" s="32" customFormat="1" ht="18" customHeight="1" x14ac:dyDescent="0.2">
      <c r="A22" s="69" t="str">
        <f>IF(ISBLANK(J72)=TRUE,"",J72)</f>
        <v>MATH 121/L</v>
      </c>
      <c r="B22" s="69" t="str">
        <f t="shared" ref="B22:F22" si="23">IF(ISBLANK(K72)=TRUE,"",K72)</f>
        <v>Survey of Calculus/Lab (SGR 5)</v>
      </c>
      <c r="C22" s="201" t="str">
        <f t="shared" si="23"/>
        <v>Prereq MATH 102, 115, or placement</v>
      </c>
      <c r="D22" s="83">
        <f t="shared" si="23"/>
        <v>5</v>
      </c>
      <c r="E22" s="69" t="str">
        <f t="shared" si="23"/>
        <v/>
      </c>
      <c r="F22" s="69" t="str">
        <f t="shared" si="23"/>
        <v/>
      </c>
      <c r="G22" s="193">
        <f>IF(F22="a/a",4,IF(F22="a/b",3.8,IF(F22="a/c",3.6,IF(F22="a/d",3.4,IF(F22="a/f",3.2,IF(F22="b/a",3.2,IF(F22="b/b",3,IF(F22="b/c",2.8,IF(F22="b/d",2.6,IF(F22="b/f",2.4,IF(F22="c/a",2.4,IF(F22="c/b",2.2,IF(F22="c/c",2,IF(F22="c/d",1.8,IF(F22="c/f",1.6,IF(F22="d/a",1.6,IF(F22="d/b",1.4,IF(F22="d/c",1.2,IF(F22="d/d",1,IF(F22="d/f",0.8,IF(F22="f/a",0.8,IF(F22="f/b",0.6,IF(F22="f/c",0.4,IF(F22="f/d",0.2,0))))))))))))))))))))))))</f>
        <v>0</v>
      </c>
      <c r="H22" s="194">
        <f>IF(G22&gt;0,G22*D22,0)</f>
        <v>0</v>
      </c>
      <c r="J22" s="99" t="str">
        <f>IF(ISBLANK(J61)=TRUE,"",J61)</f>
        <v>CHEM 328/L</v>
      </c>
      <c r="K22" s="99" t="str">
        <f t="shared" ref="K22:O22" si="24">IF(ISBLANK(K61)=TRUE,"",K61)</f>
        <v>Organic Chemistry II/Lab</v>
      </c>
      <c r="L22" s="148" t="str">
        <f t="shared" si="24"/>
        <v>Prereq CHEM 326/L</v>
      </c>
      <c r="M22" s="89">
        <f t="shared" si="24"/>
        <v>4</v>
      </c>
      <c r="N22" s="89" t="str">
        <f t="shared" si="24"/>
        <v/>
      </c>
      <c r="O22" s="89" t="str">
        <f t="shared" si="24"/>
        <v/>
      </c>
      <c r="P22" s="30">
        <f>IF(O22="a/a",4,IF(O22="a/b",3.75,IF(O22="a/c",3.5,IF(O22="a/d",3.25,IF(O22="a/f",3,IF(O22="b/a",3.25,IF(O22="b/b",3,IF(O22="b/c",2.75,IF(O22="b/d",2.5,IF(O22="b/f",2.25,IF(O22="c/a",2.5,IF(O22="c/b",2.25,IF(O22="c/c",2,IF(O22="c/d",1.75,IF(O22="c/f",1.5,IF(O22="d/a",1.75,IF(O22="d/b",1.5,IF(O22="d/c",1.25,IF(O22="d/d",1,IF(O22="d/f",0.75,IF(O22="f/a",1,IF(O22="f/b",75,IF(O22="f/c",0.5,IF(O22="f/d",0.25,0))))))))))))))))))))))))</f>
        <v>0</v>
      </c>
      <c r="Q22" s="31">
        <f t="shared" si="7"/>
        <v>0</v>
      </c>
    </row>
    <row r="23" spans="1:23" s="32" customFormat="1" ht="18" customHeight="1" x14ac:dyDescent="0.2">
      <c r="B23" s="31"/>
      <c r="C23" s="31"/>
      <c r="D23" s="30"/>
      <c r="E23" s="30"/>
      <c r="F23" s="30"/>
      <c r="G23" s="193">
        <f t="shared" si="3"/>
        <v>0</v>
      </c>
      <c r="H23" s="194">
        <f t="shared" si="4"/>
        <v>0</v>
      </c>
      <c r="J23" s="99" t="str">
        <f>IF(ISBLANK(A70)=TRUE,"",A70)</f>
        <v>CHEM 464</v>
      </c>
      <c r="K23" s="99" t="str">
        <f t="shared" ref="K23:O23" si="25">IF(ISBLANK(B70)=TRUE,"",B70)</f>
        <v>Biochemistry</v>
      </c>
      <c r="L23" s="148" t="str">
        <f t="shared" si="25"/>
        <v>Prereq CHEM 328/L; Fall Only</v>
      </c>
      <c r="M23" s="89">
        <f t="shared" si="25"/>
        <v>3</v>
      </c>
      <c r="N23" s="89" t="str">
        <f t="shared" si="25"/>
        <v>F</v>
      </c>
      <c r="O23" s="89" t="str">
        <f t="shared" si="25"/>
        <v/>
      </c>
      <c r="P23" s="30">
        <f t="shared" si="6"/>
        <v>0</v>
      </c>
      <c r="Q23" s="31">
        <f t="shared" si="7"/>
        <v>0</v>
      </c>
    </row>
    <row r="24" spans="1:23" s="32" customFormat="1" ht="18" customHeight="1" x14ac:dyDescent="0.2">
      <c r="A24" s="78" t="s">
        <v>11</v>
      </c>
      <c r="B24" s="93" t="s">
        <v>34</v>
      </c>
      <c r="C24" s="29"/>
      <c r="D24" s="73">
        <f>SUM(D25:D26)</f>
        <v>8</v>
      </c>
      <c r="E24" s="82"/>
      <c r="F24" s="82"/>
      <c r="G24" s="193">
        <f t="shared" si="3"/>
        <v>0</v>
      </c>
      <c r="H24" s="194">
        <f t="shared" si="4"/>
        <v>0</v>
      </c>
      <c r="J24" s="99" t="str">
        <f>IF(ISBLANK(J70)=TRUE,"",J70)</f>
        <v>BIO 371</v>
      </c>
      <c r="K24" s="99" t="str">
        <f t="shared" ref="K24:O24" si="26">IF(ISBLANK(K70)=TRUE,"",K70)</f>
        <v>Genetics</v>
      </c>
      <c r="L24" s="148" t="str">
        <f t="shared" si="26"/>
        <v>Prereq BIO 101/L or 151/L</v>
      </c>
      <c r="M24" s="89">
        <f t="shared" si="26"/>
        <v>3</v>
      </c>
      <c r="N24" s="89" t="str">
        <f t="shared" si="26"/>
        <v/>
      </c>
      <c r="O24" s="89" t="str">
        <f t="shared" si="26"/>
        <v/>
      </c>
      <c r="P24" s="30">
        <f t="shared" si="6"/>
        <v>0</v>
      </c>
      <c r="Q24" s="31">
        <f t="shared" si="7"/>
        <v>0</v>
      </c>
    </row>
    <row r="25" spans="1:23" s="32" customFormat="1" ht="24" x14ac:dyDescent="0.2">
      <c r="A25" s="164" t="str">
        <f>IF(ISBLANK(A54)=TRUE,"",A54)</f>
        <v>BIO 151/L</v>
      </c>
      <c r="B25" s="164" t="str">
        <f t="shared" ref="B25:F25" si="27">IF(ISBLANK(B54)=TRUE,"",B54)</f>
        <v>General Biology I/Lab (SGR 6)</v>
      </c>
      <c r="C25" s="164" t="str">
        <f t="shared" si="27"/>
        <v/>
      </c>
      <c r="D25" s="202">
        <f t="shared" si="27"/>
        <v>4</v>
      </c>
      <c r="E25" s="164" t="str">
        <f t="shared" si="27"/>
        <v/>
      </c>
      <c r="F25" s="164" t="str">
        <f t="shared" si="27"/>
        <v/>
      </c>
      <c r="G25" s="193">
        <f t="shared" si="3"/>
        <v>0</v>
      </c>
      <c r="H25" s="194">
        <f t="shared" si="4"/>
        <v>0</v>
      </c>
      <c r="J25" s="99" t="str">
        <f>IF(ISBLANK(A61)=TRUE,"",A61)</f>
        <v>MICR 231/L</v>
      </c>
      <c r="K25" s="99" t="str">
        <f t="shared" ref="K25:O25" si="28">IF(ISBLANK(B61)=TRUE,"",B61)</f>
        <v>Microbiology/Lab</v>
      </c>
      <c r="L25" s="199" t="str">
        <f t="shared" si="28"/>
        <v>Prereq CHEM 106/L or 112/L; Pre-vet recommend MICR 233/L</v>
      </c>
      <c r="M25" s="89">
        <f t="shared" si="28"/>
        <v>4</v>
      </c>
      <c r="N25" s="89" t="str">
        <f t="shared" si="28"/>
        <v/>
      </c>
      <c r="O25" s="89" t="str">
        <f t="shared" si="28"/>
        <v/>
      </c>
      <c r="P25" s="30">
        <f t="shared" si="6"/>
        <v>0</v>
      </c>
      <c r="Q25" s="31">
        <f t="shared" si="7"/>
        <v>0</v>
      </c>
    </row>
    <row r="26" spans="1:23" s="32" customFormat="1" ht="31.5" customHeight="1" x14ac:dyDescent="0.2">
      <c r="A26" s="164" t="str">
        <f>IF(ISBLANK(J52)=TRUE,"",J52)</f>
        <v>BIO 153/L</v>
      </c>
      <c r="B26" s="164" t="str">
        <f t="shared" ref="B26:F26" si="29">IF(ISBLANK(K52)=TRUE,"",K52)</f>
        <v>General Biology II/Lab (SGR 6)</v>
      </c>
      <c r="C26" s="216" t="str">
        <f t="shared" si="29"/>
        <v>Prereq BIO 151/L</v>
      </c>
      <c r="D26" s="202">
        <f t="shared" si="29"/>
        <v>4</v>
      </c>
      <c r="E26" s="164" t="str">
        <f t="shared" si="29"/>
        <v/>
      </c>
      <c r="F26" s="164" t="str">
        <f t="shared" si="29"/>
        <v/>
      </c>
      <c r="G26" s="193">
        <f t="shared" si="3"/>
        <v>0</v>
      </c>
      <c r="H26" s="194">
        <f t="shared" si="4"/>
        <v>0</v>
      </c>
      <c r="J26" s="197" t="str">
        <f>IF(ISBLANK(A79)=TRUE,"",A79)</f>
        <v>PHYS 111/L OR PHYS 211L</v>
      </c>
      <c r="K26" s="197" t="str">
        <f t="shared" ref="K26:O26" si="30">IF(ISBLANK(B79)=TRUE,"",B79)</f>
        <v>Introduction to Physics I/Lab OR University Physics I/Lab</v>
      </c>
      <c r="L26" s="199" t="str">
        <f t="shared" si="30"/>
        <v>PHYS 111 Prereq: MATH 102 or higher, or MATH 281;  PHYS 211 Prereq: MATH 123 or 125</v>
      </c>
      <c r="M26" s="200">
        <f t="shared" si="30"/>
        <v>4</v>
      </c>
      <c r="N26" s="200" t="str">
        <f t="shared" si="30"/>
        <v/>
      </c>
      <c r="O26" s="200" t="str">
        <f t="shared" si="30"/>
        <v/>
      </c>
      <c r="P26" s="30">
        <f t="shared" si="6"/>
        <v>0</v>
      </c>
      <c r="Q26" s="31">
        <f t="shared" si="7"/>
        <v>0</v>
      </c>
    </row>
    <row r="27" spans="1:23" s="32" customFormat="1" ht="24" x14ac:dyDescent="0.2">
      <c r="G27" s="193">
        <f>IF(F27="A",4,IF(F27="B",3,IF(F27="C",2,IF(F27="D",1,0))))</f>
        <v>0</v>
      </c>
      <c r="H27" s="194">
        <f t="shared" si="4"/>
        <v>0</v>
      </c>
      <c r="J27" s="197" t="str">
        <f>IF(ISBLANK(J78)=TRUE,"",J78)</f>
        <v>PHYS 113/L OR PHYS 213/L</v>
      </c>
      <c r="K27" s="197" t="str">
        <f t="shared" ref="K27:O27" si="31">IF(ISBLANK(K78)=TRUE,"",K78)</f>
        <v xml:space="preserve">Introduction to Physics II/Lab OR University Physics II/Lab </v>
      </c>
      <c r="L27" s="199" t="str">
        <f t="shared" si="31"/>
        <v>Prereq PHYS 111/L or PHYS 211/L</v>
      </c>
      <c r="M27" s="200">
        <f t="shared" si="31"/>
        <v>4</v>
      </c>
      <c r="N27" s="200" t="str">
        <f t="shared" si="31"/>
        <v/>
      </c>
      <c r="O27" s="200" t="str">
        <f t="shared" si="31"/>
        <v/>
      </c>
      <c r="P27" s="30">
        <f t="shared" si="6"/>
        <v>0</v>
      </c>
      <c r="Q27" s="31">
        <f t="shared" si="7"/>
        <v>0</v>
      </c>
      <c r="U27" s="36"/>
      <c r="V27" s="36"/>
      <c r="W27" s="33"/>
    </row>
    <row r="28" spans="1:23" s="32" customFormat="1" ht="18" customHeight="1" x14ac:dyDescent="0.2">
      <c r="G28" s="193">
        <f t="shared" si="3"/>
        <v>0</v>
      </c>
      <c r="H28" s="194">
        <f t="shared" si="4"/>
        <v>0</v>
      </c>
      <c r="J28" s="197" t="str">
        <f>IF(ISBLANK(J60)=TRUE,"",J60)</f>
        <v>VET 233/233L</v>
      </c>
      <c r="K28" s="197" t="str">
        <f t="shared" ref="K28:O28" si="32">IF(ISBLANK(K60)=TRUE,"",K60)</f>
        <v>Anatomy &amp; Phys of Livestock/Lab</v>
      </c>
      <c r="L28" s="199" t="str">
        <f t="shared" si="32"/>
        <v>Prereq CHEM 108/L, 120/L or 326/L</v>
      </c>
      <c r="M28" s="200">
        <f t="shared" si="32"/>
        <v>4</v>
      </c>
      <c r="N28" s="200" t="str">
        <f t="shared" si="32"/>
        <v>S</v>
      </c>
      <c r="O28" s="200" t="str">
        <f t="shared" si="32"/>
        <v/>
      </c>
      <c r="P28" s="30">
        <f t="shared" si="6"/>
        <v>0</v>
      </c>
      <c r="Q28" s="31">
        <f t="shared" si="7"/>
        <v>0</v>
      </c>
    </row>
    <row r="29" spans="1:23" s="32" customFormat="1" ht="18" customHeight="1" x14ac:dyDescent="0.2">
      <c r="A29" s="41"/>
      <c r="B29" s="29"/>
      <c r="C29" s="29"/>
      <c r="D29" s="82"/>
      <c r="E29" s="82"/>
      <c r="F29" s="82"/>
      <c r="G29" s="193">
        <f t="shared" si="3"/>
        <v>0</v>
      </c>
      <c r="H29" s="194">
        <f t="shared" si="4"/>
        <v>0</v>
      </c>
      <c r="J29" s="166" t="s">
        <v>102</v>
      </c>
      <c r="K29" s="6"/>
      <c r="L29" s="6"/>
      <c r="M29" s="170">
        <f>SUM(M30:M36)</f>
        <v>14</v>
      </c>
      <c r="N29" s="8"/>
      <c r="O29" s="165"/>
      <c r="P29" s="30">
        <f t="shared" si="6"/>
        <v>0</v>
      </c>
      <c r="Q29" s="31">
        <f t="shared" si="7"/>
        <v>0</v>
      </c>
    </row>
    <row r="30" spans="1:23" s="32" customFormat="1" ht="18" customHeight="1" x14ac:dyDescent="0.2">
      <c r="A30" s="78" t="s">
        <v>35</v>
      </c>
      <c r="B30" s="94"/>
      <c r="C30" s="95"/>
      <c r="D30" s="73"/>
      <c r="E30" s="73"/>
      <c r="F30" s="73"/>
      <c r="G30" s="193">
        <f t="shared" si="3"/>
        <v>0</v>
      </c>
      <c r="H30" s="194">
        <f t="shared" si="4"/>
        <v>0</v>
      </c>
      <c r="J30" s="178" t="str">
        <f>IF(ISBLANK(A73)=TRUE,"",A73)</f>
        <v/>
      </c>
      <c r="K30" s="178" t="str">
        <f t="shared" ref="K30:O30" si="33">IF(ISBLANK(B73)=TRUE,"",B73)</f>
        <v>Electives for minors</v>
      </c>
      <c r="L30" s="178" t="str">
        <f t="shared" si="33"/>
        <v/>
      </c>
      <c r="M30" s="179">
        <f t="shared" si="33"/>
        <v>3</v>
      </c>
      <c r="N30" s="179" t="str">
        <f t="shared" si="33"/>
        <v/>
      </c>
      <c r="O30" s="179" t="str">
        <f t="shared" si="33"/>
        <v/>
      </c>
      <c r="P30" s="30">
        <f t="shared" si="6"/>
        <v>0</v>
      </c>
      <c r="Q30" s="31">
        <f t="shared" si="7"/>
        <v>0</v>
      </c>
    </row>
    <row r="31" spans="1:23" s="32" customFormat="1" ht="18" customHeight="1" x14ac:dyDescent="0.2">
      <c r="B31" s="31"/>
      <c r="C31" s="29"/>
      <c r="D31" s="82"/>
      <c r="E31" s="82"/>
      <c r="F31" s="82"/>
      <c r="G31" s="193">
        <f t="shared" si="3"/>
        <v>0</v>
      </c>
      <c r="H31" s="194">
        <f t="shared" si="4"/>
        <v>0</v>
      </c>
      <c r="J31" s="178" t="str">
        <f>IF(ISBLANK(A81)=TRUE,"",A81)</f>
        <v/>
      </c>
      <c r="K31" s="178" t="str">
        <f t="shared" ref="K31:O31" si="34">IF(ISBLANK(B81)=TRUE,"",B81)</f>
        <v>Elective for minors</v>
      </c>
      <c r="L31" s="178" t="str">
        <f t="shared" si="34"/>
        <v/>
      </c>
      <c r="M31" s="179">
        <f t="shared" si="34"/>
        <v>3</v>
      </c>
      <c r="N31" s="179" t="str">
        <f t="shared" si="34"/>
        <v/>
      </c>
      <c r="O31" s="179" t="str">
        <f t="shared" si="34"/>
        <v/>
      </c>
      <c r="P31" s="30">
        <f t="shared" si="6"/>
        <v>0</v>
      </c>
      <c r="Q31" s="31">
        <f t="shared" si="7"/>
        <v>0</v>
      </c>
    </row>
    <row r="32" spans="1:23" s="32" customFormat="1" ht="18" customHeight="1" x14ac:dyDescent="0.2">
      <c r="A32" s="78" t="s">
        <v>5</v>
      </c>
      <c r="B32" s="93" t="s">
        <v>12</v>
      </c>
      <c r="C32" s="29"/>
      <c r="D32" s="73">
        <f>SUM(D33)</f>
        <v>2</v>
      </c>
      <c r="E32" s="82"/>
      <c r="F32" s="82"/>
      <c r="G32" s="193">
        <f t="shared" si="3"/>
        <v>0</v>
      </c>
      <c r="H32" s="194">
        <f t="shared" si="4"/>
        <v>0</v>
      </c>
      <c r="J32" s="178" t="str">
        <f>IF(ISBLANK(A82)=TRUE,"",A82)</f>
        <v/>
      </c>
      <c r="K32" s="178" t="str">
        <f t="shared" ref="K32:O32" si="35">IF(ISBLANK(B82)=TRUE,"",B82)</f>
        <v>Elective for minors</v>
      </c>
      <c r="L32" s="178" t="str">
        <f t="shared" si="35"/>
        <v/>
      </c>
      <c r="M32" s="179">
        <f t="shared" si="35"/>
        <v>3</v>
      </c>
      <c r="N32" s="179" t="str">
        <f t="shared" si="35"/>
        <v/>
      </c>
      <c r="O32" s="179" t="str">
        <f t="shared" si="35"/>
        <v/>
      </c>
      <c r="P32" s="30">
        <f t="shared" si="6"/>
        <v>0</v>
      </c>
      <c r="Q32" s="31">
        <f t="shared" si="7"/>
        <v>0</v>
      </c>
    </row>
    <row r="33" spans="1:18" s="32" customFormat="1" ht="18" customHeight="1" x14ac:dyDescent="0.2">
      <c r="A33" s="96" t="str">
        <f>IF(ISBLANK(A51)=TRUE,"",A51)</f>
        <v>AS 109</v>
      </c>
      <c r="B33" s="96" t="str">
        <f t="shared" ref="B33:F33" si="36">IF(ISBLANK(B51)=TRUE,"",B51)</f>
        <v>First Year Seminar (IGR 1)</v>
      </c>
      <c r="C33" s="96" t="str">
        <f t="shared" si="36"/>
        <v/>
      </c>
      <c r="D33" s="85">
        <f t="shared" si="36"/>
        <v>2</v>
      </c>
      <c r="E33" s="96" t="str">
        <f t="shared" si="36"/>
        <v/>
      </c>
      <c r="F33" s="96" t="str">
        <f t="shared" si="36"/>
        <v/>
      </c>
      <c r="G33" s="193">
        <f t="shared" si="3"/>
        <v>0</v>
      </c>
      <c r="H33" s="194">
        <f t="shared" si="4"/>
        <v>0</v>
      </c>
      <c r="J33" s="178" t="str">
        <f>IF(ISBLANK(J79)=TRUE,"",J79)</f>
        <v/>
      </c>
      <c r="K33" s="178" t="str">
        <f t="shared" ref="K33:O33" si="37">IF(ISBLANK(K79)=TRUE,"",K79)</f>
        <v>Electives for minors</v>
      </c>
      <c r="L33" s="178" t="str">
        <f t="shared" si="37"/>
        <v/>
      </c>
      <c r="M33" s="179">
        <f t="shared" si="37"/>
        <v>3</v>
      </c>
      <c r="N33" s="179" t="str">
        <f t="shared" si="37"/>
        <v/>
      </c>
      <c r="O33" s="179" t="str">
        <f t="shared" si="37"/>
        <v/>
      </c>
      <c r="P33" s="30">
        <f t="shared" si="6"/>
        <v>0</v>
      </c>
      <c r="Q33" s="31">
        <f t="shared" si="7"/>
        <v>0</v>
      </c>
    </row>
    <row r="34" spans="1:18" s="32" customFormat="1" ht="18" customHeight="1" x14ac:dyDescent="0.2">
      <c r="A34" s="39"/>
      <c r="B34" s="74"/>
      <c r="C34" s="74"/>
      <c r="D34" s="40"/>
      <c r="E34" s="40"/>
      <c r="F34" s="40"/>
      <c r="G34" s="193">
        <f t="shared" si="3"/>
        <v>0</v>
      </c>
      <c r="H34" s="194">
        <f t="shared" si="4"/>
        <v>0</v>
      </c>
      <c r="J34" s="178" t="str">
        <f>IF(ISBLANK(J80)=TRUE,"",J80)</f>
        <v/>
      </c>
      <c r="K34" s="178" t="str">
        <f t="shared" ref="K34:O34" si="38">IF(ISBLANK(K80)=TRUE,"",K80)</f>
        <v>Electives for minors</v>
      </c>
      <c r="L34" s="178" t="str">
        <f t="shared" si="38"/>
        <v/>
      </c>
      <c r="M34" s="179">
        <f t="shared" si="38"/>
        <v>2</v>
      </c>
      <c r="N34" s="179" t="str">
        <f t="shared" si="38"/>
        <v/>
      </c>
      <c r="O34" s="179" t="str">
        <f t="shared" si="38"/>
        <v/>
      </c>
      <c r="P34" s="30">
        <f t="shared" si="6"/>
        <v>0</v>
      </c>
      <c r="Q34" s="31">
        <f t="shared" si="7"/>
        <v>0</v>
      </c>
    </row>
    <row r="35" spans="1:18" s="32" customFormat="1" ht="18" customHeight="1" x14ac:dyDescent="0.2">
      <c r="A35" s="78" t="s">
        <v>6</v>
      </c>
      <c r="B35" s="93" t="s">
        <v>46</v>
      </c>
      <c r="C35" s="97"/>
      <c r="D35" s="107">
        <f>SUM(D36)</f>
        <v>3</v>
      </c>
      <c r="E35" s="86"/>
      <c r="F35" s="86"/>
      <c r="G35" s="193">
        <f t="shared" si="3"/>
        <v>0</v>
      </c>
      <c r="H35" s="194">
        <f t="shared" si="4"/>
        <v>0</v>
      </c>
      <c r="J35" s="178"/>
      <c r="K35" s="178"/>
      <c r="L35" s="178"/>
      <c r="M35" s="179"/>
      <c r="N35" s="179"/>
      <c r="O35" s="179"/>
      <c r="P35" s="30">
        <f t="shared" si="6"/>
        <v>0</v>
      </c>
      <c r="Q35" s="31">
        <f t="shared" si="7"/>
        <v>0</v>
      </c>
    </row>
    <row r="36" spans="1:18" s="32" customFormat="1" ht="18" customHeight="1" x14ac:dyDescent="0.2">
      <c r="A36" s="96" t="str">
        <f>IF(ISBLANK(J55)=TRUE,"",J55)</f>
        <v>IGR#2</v>
      </c>
      <c r="B36" s="96" t="str">
        <f t="shared" ref="B36:F36" si="39">IF(ISBLANK(K55)=TRUE,"",K55)</f>
        <v>Cultural Awareness &amp; Soc &amp; Env Responsibility</v>
      </c>
      <c r="C36" s="96" t="str">
        <f t="shared" si="39"/>
        <v/>
      </c>
      <c r="D36" s="85">
        <f t="shared" si="39"/>
        <v>3</v>
      </c>
      <c r="E36" s="96" t="str">
        <f t="shared" si="39"/>
        <v/>
      </c>
      <c r="F36" s="96" t="str">
        <f t="shared" si="39"/>
        <v/>
      </c>
      <c r="G36" s="193">
        <f t="shared" si="3"/>
        <v>0</v>
      </c>
      <c r="H36" s="194">
        <f t="shared" si="4"/>
        <v>0</v>
      </c>
      <c r="J36" s="178"/>
      <c r="K36" s="178"/>
      <c r="L36" s="178"/>
      <c r="M36" s="179"/>
      <c r="N36" s="179"/>
      <c r="O36" s="179"/>
      <c r="P36" s="30">
        <f t="shared" si="6"/>
        <v>0</v>
      </c>
      <c r="Q36" s="31">
        <f t="shared" si="7"/>
        <v>0</v>
      </c>
    </row>
    <row r="37" spans="1:18" s="32" customFormat="1" ht="18" customHeight="1" x14ac:dyDescent="0.2">
      <c r="A37" s="39"/>
      <c r="B37" s="74"/>
      <c r="C37" s="74"/>
      <c r="D37" s="40"/>
      <c r="E37" s="40"/>
      <c r="F37" s="40"/>
      <c r="G37" s="193">
        <f t="shared" si="3"/>
        <v>0</v>
      </c>
      <c r="H37" s="194">
        <f t="shared" si="4"/>
        <v>0</v>
      </c>
      <c r="J37" s="9"/>
      <c r="K37" s="9"/>
      <c r="L37" s="9"/>
      <c r="M37" s="9"/>
      <c r="N37" s="9"/>
      <c r="O37" s="9"/>
      <c r="P37" s="30">
        <f t="shared" si="6"/>
        <v>0</v>
      </c>
      <c r="Q37" s="31">
        <f t="shared" si="7"/>
        <v>0</v>
      </c>
    </row>
    <row r="38" spans="1:18" s="32" customFormat="1" ht="18" customHeight="1" x14ac:dyDescent="0.2">
      <c r="A38" s="54" t="s">
        <v>13</v>
      </c>
      <c r="B38" s="94"/>
      <c r="C38" s="75"/>
      <c r="D38" s="86"/>
      <c r="E38" s="86"/>
      <c r="F38" s="86"/>
      <c r="G38" s="193">
        <f t="shared" si="3"/>
        <v>0</v>
      </c>
      <c r="H38" s="194">
        <f t="shared" si="4"/>
        <v>0</v>
      </c>
      <c r="J38" s="9"/>
      <c r="K38" s="9"/>
      <c r="L38" s="9"/>
      <c r="M38" s="9"/>
      <c r="N38" s="9"/>
      <c r="O38" s="9"/>
      <c r="P38" s="30">
        <f t="shared" si="6"/>
        <v>0</v>
      </c>
      <c r="Q38" s="31">
        <f t="shared" si="7"/>
        <v>0</v>
      </c>
    </row>
    <row r="39" spans="1:18" ht="18" customHeight="1" x14ac:dyDescent="0.2">
      <c r="A39" s="66" t="s">
        <v>73</v>
      </c>
      <c r="B39" s="76" t="s">
        <v>75</v>
      </c>
      <c r="C39" s="76"/>
      <c r="D39" s="87"/>
      <c r="E39" s="87"/>
      <c r="F39" s="87"/>
      <c r="G39" s="193">
        <f t="shared" si="3"/>
        <v>0</v>
      </c>
      <c r="H39" s="194">
        <f t="shared" si="4"/>
        <v>0</v>
      </c>
      <c r="J39" s="6"/>
      <c r="K39" s="6"/>
      <c r="L39" s="6"/>
      <c r="M39" s="8"/>
      <c r="N39" s="8"/>
      <c r="O39" s="8"/>
      <c r="P39" s="30">
        <f t="shared" si="6"/>
        <v>0</v>
      </c>
      <c r="Q39" s="31">
        <f t="shared" si="7"/>
        <v>0</v>
      </c>
    </row>
    <row r="40" spans="1:18" ht="18" customHeight="1" x14ac:dyDescent="0.2">
      <c r="A40" s="39"/>
      <c r="B40" s="74"/>
      <c r="C40" s="74"/>
      <c r="D40" s="40"/>
      <c r="E40" s="40"/>
      <c r="F40" s="40"/>
      <c r="G40" s="193">
        <f t="shared" si="3"/>
        <v>0</v>
      </c>
      <c r="H40" s="194">
        <f t="shared" si="4"/>
        <v>0</v>
      </c>
      <c r="J40" s="6"/>
      <c r="K40" s="6"/>
      <c r="L40" s="6"/>
      <c r="M40" s="8"/>
      <c r="N40" s="8"/>
      <c r="O40" s="8"/>
      <c r="P40" s="30">
        <f t="shared" si="6"/>
        <v>0</v>
      </c>
      <c r="Q40" s="31">
        <f t="shared" si="7"/>
        <v>0</v>
      </c>
    </row>
    <row r="41" spans="1:18" ht="18" customHeight="1" x14ac:dyDescent="0.2">
      <c r="A41" s="54" t="s">
        <v>14</v>
      </c>
      <c r="B41" s="94"/>
      <c r="C41" s="75"/>
      <c r="D41" s="180"/>
      <c r="E41" s="86"/>
      <c r="F41" s="86"/>
      <c r="G41" s="193">
        <f t="shared" si="3"/>
        <v>0</v>
      </c>
      <c r="H41" s="194">
        <f t="shared" si="4"/>
        <v>0</v>
      </c>
      <c r="J41" s="6"/>
      <c r="K41" s="6"/>
      <c r="L41" s="6"/>
      <c r="M41" s="8"/>
      <c r="N41" s="8"/>
      <c r="O41" s="8"/>
    </row>
    <row r="42" spans="1:18" ht="18" customHeight="1" x14ac:dyDescent="0.2">
      <c r="A42" s="44" t="s">
        <v>76</v>
      </c>
      <c r="B42" s="98" t="s">
        <v>77</v>
      </c>
      <c r="C42" s="98"/>
      <c r="D42" s="88"/>
      <c r="E42" s="88"/>
      <c r="F42" s="88"/>
      <c r="G42" s="193">
        <f t="shared" si="3"/>
        <v>0</v>
      </c>
      <c r="H42" s="194">
        <f t="shared" si="4"/>
        <v>0</v>
      </c>
      <c r="J42" s="9"/>
      <c r="K42" s="42"/>
      <c r="L42" s="43" t="s">
        <v>103</v>
      </c>
      <c r="M42" s="1">
        <f>P42+P43</f>
        <v>0</v>
      </c>
      <c r="N42" s="43"/>
      <c r="O42" s="43"/>
      <c r="P42" s="43">
        <f>IF(G7&gt;0,D7,0)+IF(G8&gt;0,D8,0)+IF(G11&gt;0,D11,0)+IF(G14&gt;0,D14)+IF(G15&gt;0,D15,0)+IF(G18&gt;0,D18,0)+IF(G19&gt;0,D19,0)+IF(G22&gt;0,D22,0)+IF(G25&gt;0,D25,0)+IF(G26&gt;0,D26,0)+IF(G33&gt;0,D33,0)+IF(G36&gt;0,D36,0)+IF(G42&gt;0,D42,0)+IF(P7&gt;0,M7,0)+IF(P8&gt;0,M8,0)+IF(P9&gt;0,M9,0)+IF(P11&gt;0,#REF!,0)+IF(P12&gt;0,M11,0)+IF(P13&gt;0,M12,0)+IF(P14&gt;0,M13,0)+IF(P15&gt;0,M14,0)</f>
        <v>0</v>
      </c>
      <c r="Q42" s="2">
        <f>SUM(H7:H42)+SUM(Q7:Q40)</f>
        <v>0</v>
      </c>
    </row>
    <row r="43" spans="1:18" ht="18" customHeight="1" x14ac:dyDescent="0.2">
      <c r="J43" s="9"/>
      <c r="K43" s="42"/>
      <c r="L43" s="42"/>
      <c r="M43" s="43"/>
      <c r="N43" s="43"/>
      <c r="O43" s="43"/>
      <c r="P43" s="1">
        <f>IF(P16&gt;0,M16,0)+IF(P17&gt;0,M17,0)+IF(P19&gt;0,M19,0)+IF(P20&gt;0,M20,0)+IF(P21&gt;0,M21,0)+IF(P22&gt;0,M22,0)+IF(P23&gt;0,M23,0)+IF(P24&gt;0,M24,0)+IF(P25&gt;0,M25,0)+IF(P26&gt;0,M26,0)+IF(P27&gt;0,M27,0)+IF(P28&gt;0,M28,0)+IF(P30&gt;0,M30,0)+IF(P31&gt;0,M31,0)+IF(P32&gt;0,M32,0)+IF(P33&gt;0,M33,0)+IF(P34&gt;0,M34,0)+IF(P35&gt;0,M35,0)+IF(P36&gt;0,M36,0)</f>
        <v>0</v>
      </c>
    </row>
    <row r="44" spans="1:18" ht="18" customHeight="1" x14ac:dyDescent="0.2">
      <c r="A44" s="39"/>
      <c r="B44" s="39"/>
      <c r="C44" s="74"/>
      <c r="D44" s="40"/>
      <c r="E44" s="40"/>
      <c r="F44" s="40"/>
      <c r="G44" s="40"/>
      <c r="H44" s="40"/>
      <c r="L44" s="1" t="s">
        <v>104</v>
      </c>
      <c r="M44" s="1">
        <f>D6+D10+D13+D17+D21+D24+D32+D35+M6+M18+M29</f>
        <v>120</v>
      </c>
    </row>
    <row r="45" spans="1:18" s="28" customFormat="1" ht="18" customHeight="1" x14ac:dyDescent="0.25">
      <c r="A45" s="225" t="s">
        <v>2</v>
      </c>
      <c r="B45" s="226"/>
      <c r="C45" s="226"/>
      <c r="D45" s="226"/>
      <c r="E45" s="226"/>
      <c r="F45" s="226"/>
      <c r="G45" s="226"/>
      <c r="H45" s="226"/>
      <c r="I45" s="226"/>
      <c r="J45" s="226"/>
      <c r="K45" s="226"/>
      <c r="L45" s="226"/>
      <c r="M45" s="226"/>
      <c r="N45" s="226"/>
      <c r="O45" s="226"/>
    </row>
    <row r="46" spans="1:18" ht="24.75" customHeight="1" x14ac:dyDescent="0.25">
      <c r="A46" s="222" t="str">
        <f>A1</f>
        <v>Bachelor of Science in Animal Science - Science Specialization (Fall 2015)</v>
      </c>
      <c r="B46" s="222"/>
      <c r="C46" s="222"/>
      <c r="D46" s="222"/>
      <c r="E46" s="222"/>
      <c r="F46" s="222"/>
      <c r="G46" s="222"/>
      <c r="H46" s="222"/>
      <c r="I46" s="222"/>
      <c r="J46" s="222"/>
      <c r="K46" s="222"/>
      <c r="L46" s="222"/>
      <c r="M46" s="222"/>
      <c r="N46" s="222"/>
      <c r="O46" s="222"/>
      <c r="P46" s="3"/>
      <c r="Q46" s="3"/>
    </row>
    <row r="47" spans="1:18" s="113" customFormat="1" ht="18" customHeight="1" x14ac:dyDescent="0.25">
      <c r="A47" s="108" t="s">
        <v>0</v>
      </c>
      <c r="B47" s="109"/>
      <c r="C47" s="233" t="s">
        <v>56</v>
      </c>
      <c r="D47" s="233"/>
      <c r="E47" s="233"/>
      <c r="F47" s="233"/>
      <c r="G47" s="233"/>
      <c r="H47" s="233"/>
      <c r="I47" s="233"/>
      <c r="J47" s="233"/>
      <c r="K47" s="233"/>
      <c r="L47" s="31"/>
      <c r="M47" s="30"/>
      <c r="N47" s="30"/>
      <c r="O47" s="30"/>
      <c r="P47" s="110"/>
      <c r="Q47" s="111"/>
      <c r="R47" s="112"/>
    </row>
    <row r="48" spans="1:18" s="113" customFormat="1" ht="18" customHeight="1" x14ac:dyDescent="0.25">
      <c r="A48" s="114" t="s">
        <v>38</v>
      </c>
      <c r="B48" s="115"/>
      <c r="C48" s="116"/>
      <c r="D48" s="116"/>
      <c r="E48" s="117"/>
      <c r="F48" s="118"/>
      <c r="G48" s="118"/>
      <c r="H48" s="118"/>
      <c r="I48" s="119"/>
      <c r="J48" s="119"/>
      <c r="K48" s="119"/>
      <c r="L48" s="31"/>
      <c r="M48" s="30"/>
      <c r="N48" s="30"/>
      <c r="O48" s="30"/>
      <c r="P48" s="110"/>
      <c r="Q48" s="111"/>
      <c r="R48" s="112"/>
    </row>
    <row r="49" spans="1:16" ht="8.25" customHeight="1" x14ac:dyDescent="0.2">
      <c r="A49" s="64"/>
      <c r="B49" s="63"/>
      <c r="C49" s="63"/>
      <c r="D49" s="63"/>
      <c r="E49" s="63"/>
      <c r="F49" s="64"/>
      <c r="G49" s="64"/>
      <c r="H49" s="64"/>
      <c r="I49" s="64"/>
      <c r="J49" s="64"/>
      <c r="K49" s="63"/>
      <c r="L49" s="63"/>
      <c r="M49" s="63"/>
      <c r="N49" s="63"/>
      <c r="O49" s="65"/>
      <c r="P49" s="7"/>
    </row>
    <row r="50" spans="1:16" ht="18" customHeight="1" x14ac:dyDescent="0.2">
      <c r="A50" s="62" t="s">
        <v>47</v>
      </c>
      <c r="B50" s="6"/>
      <c r="C50" s="56" t="s">
        <v>44</v>
      </c>
      <c r="D50" s="56" t="s">
        <v>16</v>
      </c>
      <c r="E50" s="56" t="s">
        <v>15</v>
      </c>
      <c r="F50" s="56" t="s">
        <v>41</v>
      </c>
      <c r="G50" s="4"/>
      <c r="H50" s="4"/>
      <c r="I50" s="7"/>
      <c r="J50" s="62" t="s">
        <v>48</v>
      </c>
      <c r="K50" s="5"/>
      <c r="L50" s="56" t="s">
        <v>44</v>
      </c>
      <c r="M50" s="56" t="s">
        <v>16</v>
      </c>
      <c r="N50" s="56" t="s">
        <v>15</v>
      </c>
      <c r="O50" s="56" t="s">
        <v>41</v>
      </c>
      <c r="P50" s="4"/>
    </row>
    <row r="51" spans="1:16" ht="18" customHeight="1" x14ac:dyDescent="0.2">
      <c r="A51" s="157" t="s">
        <v>74</v>
      </c>
      <c r="B51" s="158" t="s">
        <v>21</v>
      </c>
      <c r="C51" s="159"/>
      <c r="D51" s="160">
        <v>2</v>
      </c>
      <c r="E51" s="160"/>
      <c r="F51" s="160"/>
      <c r="G51" s="171"/>
      <c r="H51" s="171"/>
      <c r="J51" s="130" t="s">
        <v>117</v>
      </c>
      <c r="K51" s="130" t="s">
        <v>108</v>
      </c>
      <c r="L51" s="150" t="s">
        <v>124</v>
      </c>
      <c r="M51" s="131">
        <v>4</v>
      </c>
      <c r="N51" s="131"/>
      <c r="O51" s="131"/>
    </row>
    <row r="52" spans="1:16" ht="18" customHeight="1" x14ac:dyDescent="0.2">
      <c r="A52" s="132" t="s">
        <v>168</v>
      </c>
      <c r="B52" s="132" t="s">
        <v>93</v>
      </c>
      <c r="C52" s="133"/>
      <c r="D52" s="131">
        <v>4</v>
      </c>
      <c r="E52" s="131"/>
      <c r="F52" s="131"/>
      <c r="G52" s="129"/>
      <c r="H52" s="129"/>
      <c r="J52" s="141" t="s">
        <v>116</v>
      </c>
      <c r="K52" s="142" t="s">
        <v>97</v>
      </c>
      <c r="L52" s="149" t="s">
        <v>125</v>
      </c>
      <c r="M52" s="134">
        <v>4</v>
      </c>
      <c r="N52" s="134"/>
      <c r="O52" s="134"/>
    </row>
    <row r="53" spans="1:16" ht="18" customHeight="1" x14ac:dyDescent="0.2">
      <c r="A53" s="130" t="s">
        <v>114</v>
      </c>
      <c r="B53" s="130" t="s">
        <v>115</v>
      </c>
      <c r="C53" s="150" t="s">
        <v>139</v>
      </c>
      <c r="D53" s="131">
        <v>4</v>
      </c>
      <c r="E53" s="131"/>
      <c r="F53" s="131"/>
      <c r="G53" s="172"/>
      <c r="H53" s="172"/>
      <c r="J53" s="139" t="s">
        <v>26</v>
      </c>
      <c r="K53" s="139" t="s">
        <v>27</v>
      </c>
      <c r="L53" s="149"/>
      <c r="M53" s="134">
        <v>3</v>
      </c>
      <c r="N53" s="134"/>
      <c r="O53" s="134"/>
    </row>
    <row r="54" spans="1:16" ht="18" customHeight="1" x14ac:dyDescent="0.2">
      <c r="A54" s="135" t="s">
        <v>113</v>
      </c>
      <c r="B54" s="136" t="s">
        <v>151</v>
      </c>
      <c r="C54" s="137"/>
      <c r="D54" s="138">
        <v>4</v>
      </c>
      <c r="E54" s="138"/>
      <c r="F54" s="138"/>
      <c r="G54" s="172"/>
      <c r="H54" s="172"/>
      <c r="J54" s="141" t="s">
        <v>24</v>
      </c>
      <c r="K54" s="142" t="s">
        <v>25</v>
      </c>
      <c r="L54" s="140"/>
      <c r="M54" s="134">
        <v>3</v>
      </c>
      <c r="N54" s="134"/>
      <c r="O54" s="134"/>
    </row>
    <row r="55" spans="1:16" ht="18" customHeight="1" x14ac:dyDescent="0.2">
      <c r="A55" s="139" t="s">
        <v>22</v>
      </c>
      <c r="B55" s="139" t="s">
        <v>23</v>
      </c>
      <c r="C55" s="140"/>
      <c r="D55" s="134">
        <v>3</v>
      </c>
      <c r="E55" s="134"/>
      <c r="F55" s="134"/>
      <c r="G55" s="172"/>
      <c r="H55" s="172"/>
      <c r="J55" s="185" t="s">
        <v>135</v>
      </c>
      <c r="K55" s="186" t="s">
        <v>136</v>
      </c>
      <c r="L55" s="187"/>
      <c r="M55" s="160">
        <v>3</v>
      </c>
      <c r="N55" s="160"/>
      <c r="O55" s="160"/>
    </row>
    <row r="56" spans="1:16" ht="18" customHeight="1" x14ac:dyDescent="0.2">
      <c r="A56" s="57"/>
      <c r="B56" s="90"/>
      <c r="C56" s="14"/>
      <c r="D56" s="8"/>
      <c r="E56" s="8"/>
      <c r="F56" s="8"/>
      <c r="G56" s="18"/>
      <c r="H56" s="18"/>
      <c r="I56" s="77"/>
      <c r="J56" s="6"/>
      <c r="K56" s="6"/>
      <c r="L56" s="6"/>
      <c r="M56" s="20"/>
      <c r="N56" s="8"/>
      <c r="O56" s="8"/>
    </row>
    <row r="57" spans="1:16" ht="18" customHeight="1" x14ac:dyDescent="0.2">
      <c r="B57" s="2"/>
      <c r="C57" s="55"/>
      <c r="D57" s="11">
        <f>SUM(D51:D56)</f>
        <v>17</v>
      </c>
      <c r="K57" s="2"/>
      <c r="L57" s="2"/>
      <c r="M57" s="11">
        <f>SUM(M51:M55)</f>
        <v>17</v>
      </c>
    </row>
    <row r="58" spans="1:16" ht="18" customHeight="1" x14ac:dyDescent="0.2">
      <c r="B58" s="2"/>
      <c r="C58" s="2"/>
      <c r="D58" s="12"/>
      <c r="K58" s="2"/>
      <c r="L58" s="2"/>
    </row>
    <row r="59" spans="1:16" ht="18" customHeight="1" x14ac:dyDescent="0.2">
      <c r="A59" s="62" t="s">
        <v>49</v>
      </c>
      <c r="B59" s="14"/>
      <c r="C59" s="14"/>
      <c r="D59" s="8"/>
      <c r="E59" s="8"/>
      <c r="F59" s="8"/>
      <c r="G59" s="13"/>
      <c r="H59" s="13"/>
      <c r="I59" s="13"/>
      <c r="J59" s="62" t="s">
        <v>50</v>
      </c>
      <c r="K59" s="14"/>
      <c r="L59" s="14"/>
      <c r="M59" s="8"/>
      <c r="N59" s="8"/>
      <c r="O59" s="8"/>
      <c r="P59" s="3"/>
    </row>
    <row r="60" spans="1:16" ht="18" customHeight="1" x14ac:dyDescent="0.2">
      <c r="A60" s="130" t="s">
        <v>118</v>
      </c>
      <c r="B60" s="99" t="s">
        <v>119</v>
      </c>
      <c r="C60" s="151" t="s">
        <v>127</v>
      </c>
      <c r="D60" s="131">
        <v>4</v>
      </c>
      <c r="E60" s="131" t="s">
        <v>79</v>
      </c>
      <c r="F60" s="131"/>
      <c r="G60" s="129"/>
      <c r="H60" s="129"/>
      <c r="J60" s="72" t="s">
        <v>91</v>
      </c>
      <c r="K60" s="99" t="s">
        <v>90</v>
      </c>
      <c r="L60" s="148" t="s">
        <v>150</v>
      </c>
      <c r="M60" s="89">
        <v>4</v>
      </c>
      <c r="N60" s="89" t="s">
        <v>86</v>
      </c>
      <c r="O60" s="89"/>
    </row>
    <row r="61" spans="1:16" ht="24" x14ac:dyDescent="0.2">
      <c r="A61" s="132" t="s">
        <v>121</v>
      </c>
      <c r="B61" s="132" t="s">
        <v>122</v>
      </c>
      <c r="C61" s="151" t="s">
        <v>128</v>
      </c>
      <c r="D61" s="131">
        <v>4</v>
      </c>
      <c r="E61" s="131"/>
      <c r="F61" s="131"/>
      <c r="G61" s="172"/>
      <c r="H61" s="172"/>
      <c r="J61" s="130" t="s">
        <v>123</v>
      </c>
      <c r="K61" s="143" t="s">
        <v>109</v>
      </c>
      <c r="L61" s="147" t="s">
        <v>126</v>
      </c>
      <c r="M61" s="131">
        <v>4</v>
      </c>
      <c r="N61" s="131"/>
      <c r="O61" s="131"/>
    </row>
    <row r="62" spans="1:16" ht="18" customHeight="1" x14ac:dyDescent="0.2">
      <c r="A62" s="141" t="s">
        <v>191</v>
      </c>
      <c r="B62" s="142" t="s">
        <v>28</v>
      </c>
      <c r="C62" s="149" t="s">
        <v>105</v>
      </c>
      <c r="D62" s="134">
        <v>3</v>
      </c>
      <c r="E62" s="134"/>
      <c r="F62" s="134"/>
      <c r="G62" s="172"/>
      <c r="H62" s="172"/>
      <c r="J62" s="130" t="s">
        <v>96</v>
      </c>
      <c r="K62" s="143" t="s">
        <v>142</v>
      </c>
      <c r="L62" s="147" t="s">
        <v>101</v>
      </c>
      <c r="M62" s="131">
        <v>4</v>
      </c>
      <c r="N62" s="131"/>
      <c r="O62" s="131"/>
    </row>
    <row r="63" spans="1:16" ht="18" customHeight="1" x14ac:dyDescent="0.2">
      <c r="A63" s="141" t="s">
        <v>24</v>
      </c>
      <c r="B63" s="142" t="s">
        <v>25</v>
      </c>
      <c r="C63" s="140"/>
      <c r="D63" s="134">
        <v>3</v>
      </c>
      <c r="E63" s="134"/>
      <c r="F63" s="134"/>
      <c r="G63" s="172"/>
      <c r="H63" s="172"/>
      <c r="J63" s="130" t="s">
        <v>80</v>
      </c>
      <c r="K63" s="130" t="s">
        <v>143</v>
      </c>
      <c r="L63" s="130"/>
      <c r="M63" s="131">
        <v>3</v>
      </c>
      <c r="N63" s="131"/>
      <c r="O63" s="131"/>
    </row>
    <row r="64" spans="1:16" ht="24" customHeight="1" x14ac:dyDescent="0.2">
      <c r="A64" s="218" t="s">
        <v>196</v>
      </c>
      <c r="B64" s="219" t="s">
        <v>194</v>
      </c>
      <c r="C64" s="221" t="s">
        <v>195</v>
      </c>
      <c r="D64" s="184">
        <v>3</v>
      </c>
      <c r="E64" s="184"/>
      <c r="F64" s="184"/>
      <c r="G64" s="129"/>
      <c r="H64" s="129"/>
      <c r="J64" s="6"/>
      <c r="K64" s="6"/>
      <c r="L64" s="6"/>
      <c r="M64" s="8"/>
      <c r="N64" s="8"/>
      <c r="O64" s="8"/>
    </row>
    <row r="65" spans="1:19" ht="18" customHeight="1" x14ac:dyDescent="0.2">
      <c r="A65" s="9"/>
      <c r="B65" s="42"/>
      <c r="C65" s="14"/>
      <c r="D65" s="20"/>
      <c r="E65" s="8"/>
      <c r="F65" s="8"/>
      <c r="J65" s="6"/>
      <c r="K65" s="14"/>
      <c r="L65" s="15"/>
      <c r="M65" s="20"/>
      <c r="N65" s="8"/>
      <c r="O65" s="10"/>
    </row>
    <row r="66" spans="1:19" ht="18" customHeight="1" x14ac:dyDescent="0.2">
      <c r="B66" s="92"/>
      <c r="C66" s="16"/>
      <c r="D66" s="11">
        <f>SUM(D60:D65)</f>
        <v>17</v>
      </c>
      <c r="I66" s="17"/>
      <c r="K66" s="2"/>
      <c r="L66" s="55"/>
      <c r="M66" s="11">
        <f>SUM(M60:M63)</f>
        <v>15</v>
      </c>
      <c r="O66" s="19"/>
    </row>
    <row r="67" spans="1:19" ht="18" customHeight="1" x14ac:dyDescent="0.2">
      <c r="B67" s="92"/>
      <c r="C67" s="2"/>
      <c r="K67" s="2"/>
      <c r="L67" s="2"/>
      <c r="M67" s="12"/>
    </row>
    <row r="68" spans="1:19" ht="18" customHeight="1" x14ac:dyDescent="0.2">
      <c r="A68" s="62" t="s">
        <v>51</v>
      </c>
      <c r="B68" s="14"/>
      <c r="C68" s="14"/>
      <c r="D68" s="8"/>
      <c r="E68" s="8"/>
      <c r="F68" s="8"/>
      <c r="J68" s="62" t="s">
        <v>52</v>
      </c>
      <c r="K68" s="14"/>
      <c r="L68" s="14"/>
      <c r="M68" s="8"/>
      <c r="N68" s="8"/>
      <c r="O68" s="8"/>
      <c r="P68" s="17"/>
    </row>
    <row r="69" spans="1:19" ht="24" x14ac:dyDescent="0.2">
      <c r="A69" s="72" t="s">
        <v>100</v>
      </c>
      <c r="B69" s="99" t="s">
        <v>87</v>
      </c>
      <c r="C69" s="148" t="s">
        <v>88</v>
      </c>
      <c r="D69" s="89">
        <v>3</v>
      </c>
      <c r="E69" s="156" t="s">
        <v>79</v>
      </c>
      <c r="F69" s="156"/>
      <c r="G69" s="173"/>
      <c r="H69" s="173"/>
      <c r="J69" s="130" t="s">
        <v>84</v>
      </c>
      <c r="K69" s="132" t="s">
        <v>85</v>
      </c>
      <c r="L69" s="161" t="s">
        <v>192</v>
      </c>
      <c r="M69" s="131">
        <v>4</v>
      </c>
      <c r="N69" s="131" t="s">
        <v>86</v>
      </c>
      <c r="O69" s="131"/>
      <c r="S69" s="2"/>
    </row>
    <row r="70" spans="1:19" ht="18" customHeight="1" x14ac:dyDescent="0.2">
      <c r="A70" s="130" t="s">
        <v>110</v>
      </c>
      <c r="B70" s="130" t="s">
        <v>134</v>
      </c>
      <c r="C70" s="130" t="s">
        <v>146</v>
      </c>
      <c r="D70" s="131">
        <v>3</v>
      </c>
      <c r="E70" s="131" t="s">
        <v>79</v>
      </c>
      <c r="F70" s="131"/>
      <c r="G70" s="173"/>
      <c r="H70" s="173"/>
      <c r="J70" s="153" t="s">
        <v>132</v>
      </c>
      <c r="K70" s="154" t="s">
        <v>111</v>
      </c>
      <c r="L70" s="155" t="s">
        <v>133</v>
      </c>
      <c r="M70" s="156">
        <v>3</v>
      </c>
      <c r="N70" s="156"/>
      <c r="O70" s="156"/>
    </row>
    <row r="71" spans="1:19" ht="24" x14ac:dyDescent="0.2">
      <c r="A71" s="141" t="s">
        <v>42</v>
      </c>
      <c r="B71" s="142" t="s">
        <v>43</v>
      </c>
      <c r="C71" s="183" t="s">
        <v>120</v>
      </c>
      <c r="D71" s="184">
        <v>3</v>
      </c>
      <c r="E71" s="184"/>
      <c r="F71" s="184"/>
      <c r="G71" s="173"/>
      <c r="H71" s="173"/>
      <c r="J71" s="72"/>
      <c r="K71" s="99" t="s">
        <v>144</v>
      </c>
      <c r="L71" s="162" t="s">
        <v>189</v>
      </c>
      <c r="M71" s="131">
        <v>3</v>
      </c>
      <c r="N71" s="131"/>
      <c r="O71" s="131"/>
    </row>
    <row r="72" spans="1:19" ht="24" x14ac:dyDescent="0.2">
      <c r="A72" s="130"/>
      <c r="B72" s="130" t="s">
        <v>144</v>
      </c>
      <c r="C72" s="162" t="s">
        <v>189</v>
      </c>
      <c r="D72" s="131">
        <v>3</v>
      </c>
      <c r="E72" s="131"/>
      <c r="F72" s="131"/>
      <c r="G72" s="174"/>
      <c r="H72" s="174"/>
      <c r="J72" s="188" t="s">
        <v>130</v>
      </c>
      <c r="K72" s="189" t="s">
        <v>131</v>
      </c>
      <c r="L72" s="190" t="s">
        <v>188</v>
      </c>
      <c r="M72" s="191">
        <v>5</v>
      </c>
      <c r="N72" s="191"/>
      <c r="O72" s="191"/>
      <c r="Q72" s="1"/>
      <c r="R72" s="2"/>
    </row>
    <row r="73" spans="1:19" ht="18" customHeight="1" x14ac:dyDescent="0.2">
      <c r="B73" s="3" t="s">
        <v>99</v>
      </c>
      <c r="D73" s="1">
        <v>3</v>
      </c>
      <c r="G73" s="176"/>
      <c r="H73" s="175"/>
      <c r="I73" s="77"/>
      <c r="J73" s="9"/>
      <c r="K73" s="91"/>
      <c r="L73" s="14"/>
      <c r="M73" s="20"/>
      <c r="N73" s="8"/>
      <c r="O73" s="8"/>
    </row>
    <row r="74" spans="1:19" ht="18" customHeight="1" x14ac:dyDescent="0.2">
      <c r="A74" s="102"/>
      <c r="B74" s="103"/>
      <c r="C74" s="104"/>
      <c r="D74" s="105"/>
      <c r="E74" s="101"/>
      <c r="F74" s="101"/>
      <c r="G74" s="176"/>
      <c r="H74" s="176"/>
      <c r="K74" s="2"/>
      <c r="L74" s="2"/>
      <c r="M74" s="11">
        <f>SUM(M69:M73)</f>
        <v>15</v>
      </c>
    </row>
    <row r="75" spans="1:19" ht="18" customHeight="1" x14ac:dyDescent="0.2">
      <c r="B75" s="92"/>
      <c r="C75" s="55"/>
      <c r="D75" s="11">
        <f>SUM(D69:D74)</f>
        <v>15</v>
      </c>
      <c r="K75" s="2"/>
      <c r="L75" s="2"/>
    </row>
    <row r="76" spans="1:19" ht="18" customHeight="1" x14ac:dyDescent="0.2">
      <c r="B76" s="92"/>
      <c r="C76" s="2"/>
      <c r="K76" s="2"/>
      <c r="L76" s="2"/>
    </row>
    <row r="77" spans="1:19" ht="18" customHeight="1" x14ac:dyDescent="0.2">
      <c r="A77" s="62" t="s">
        <v>53</v>
      </c>
      <c r="B77" s="14"/>
      <c r="C77" s="14"/>
      <c r="D77" s="8"/>
      <c r="E77" s="8"/>
      <c r="F77" s="8"/>
      <c r="J77" s="62" t="s">
        <v>54</v>
      </c>
      <c r="K77" s="14"/>
      <c r="L77" s="14"/>
      <c r="M77" s="8"/>
      <c r="N77" s="8"/>
      <c r="O77" s="8"/>
      <c r="P77" s="17"/>
    </row>
    <row r="78" spans="1:19" ht="24" x14ac:dyDescent="0.2">
      <c r="A78" s="144" t="s">
        <v>76</v>
      </c>
      <c r="B78" s="152" t="s">
        <v>77</v>
      </c>
      <c r="C78" s="145"/>
      <c r="D78" s="146">
        <v>2</v>
      </c>
      <c r="E78" s="146"/>
      <c r="F78" s="146"/>
      <c r="G78" s="129"/>
      <c r="H78" s="129"/>
      <c r="J78" s="198" t="s">
        <v>112</v>
      </c>
      <c r="K78" s="192" t="s">
        <v>148</v>
      </c>
      <c r="L78" s="147" t="s">
        <v>137</v>
      </c>
      <c r="M78" s="156">
        <v>4</v>
      </c>
      <c r="N78" s="156"/>
      <c r="O78" s="156"/>
    </row>
    <row r="79" spans="1:19" ht="29.25" customHeight="1" x14ac:dyDescent="0.2">
      <c r="A79" s="162" t="s">
        <v>147</v>
      </c>
      <c r="B79" s="151" t="s">
        <v>149</v>
      </c>
      <c r="C79" s="217" t="s">
        <v>190</v>
      </c>
      <c r="D79" s="131">
        <v>4</v>
      </c>
      <c r="E79" s="131"/>
      <c r="F79" s="131"/>
      <c r="G79" s="177"/>
      <c r="H79" s="177"/>
      <c r="J79" s="102"/>
      <c r="K79" s="103" t="s">
        <v>99</v>
      </c>
      <c r="L79" s="100"/>
      <c r="M79" s="101">
        <v>3</v>
      </c>
      <c r="N79" s="101"/>
      <c r="O79" s="101"/>
    </row>
    <row r="80" spans="1:19" ht="18" customHeight="1" x14ac:dyDescent="0.2">
      <c r="A80" s="153" t="s">
        <v>82</v>
      </c>
      <c r="B80" s="154" t="s">
        <v>83</v>
      </c>
      <c r="C80" s="147" t="s">
        <v>129</v>
      </c>
      <c r="D80" s="156">
        <v>3</v>
      </c>
      <c r="E80" s="156"/>
      <c r="F80" s="156"/>
      <c r="G80" s="129"/>
      <c r="H80" s="129"/>
      <c r="J80" s="102"/>
      <c r="K80" s="103" t="s">
        <v>99</v>
      </c>
      <c r="L80" s="100"/>
      <c r="M80" s="101">
        <v>2</v>
      </c>
      <c r="N80" s="101"/>
      <c r="O80" s="101"/>
    </row>
    <row r="81" spans="1:17" ht="18" customHeight="1" x14ac:dyDescent="0.2">
      <c r="A81" s="6"/>
      <c r="B81" s="6" t="s">
        <v>98</v>
      </c>
      <c r="C81" s="6"/>
      <c r="D81" s="8">
        <v>3</v>
      </c>
      <c r="E81" s="8"/>
      <c r="F81" s="8"/>
      <c r="G81" s="129"/>
      <c r="H81" s="129"/>
      <c r="J81" s="102"/>
      <c r="K81" s="103"/>
      <c r="L81" s="100"/>
      <c r="M81" s="101"/>
      <c r="N81" s="101"/>
      <c r="O81" s="101"/>
      <c r="P81" s="3"/>
    </row>
    <row r="82" spans="1:17" ht="18" customHeight="1" x14ac:dyDescent="0.2">
      <c r="A82" s="9"/>
      <c r="B82" s="42" t="s">
        <v>98</v>
      </c>
      <c r="C82" s="15"/>
      <c r="D82" s="20">
        <v>3</v>
      </c>
      <c r="E82" s="8"/>
      <c r="F82" s="8"/>
      <c r="J82" s="102"/>
      <c r="K82" s="102"/>
      <c r="L82" s="100"/>
      <c r="M82" s="105"/>
      <c r="N82" s="101"/>
      <c r="O82" s="101"/>
    </row>
    <row r="83" spans="1:17" ht="18" customHeight="1" x14ac:dyDescent="0.2">
      <c r="A83" s="21" t="s">
        <v>17</v>
      </c>
      <c r="B83" s="58"/>
      <c r="C83" s="1"/>
      <c r="D83" s="11">
        <f>SUM(D78:D82)</f>
        <v>15</v>
      </c>
      <c r="I83" s="17"/>
      <c r="J83" s="59"/>
      <c r="M83" s="11">
        <f>SUM(M78:M82)</f>
        <v>9</v>
      </c>
    </row>
    <row r="84" spans="1:17" ht="18" customHeight="1" x14ac:dyDescent="0.2">
      <c r="A84" s="23" t="s">
        <v>18</v>
      </c>
      <c r="B84" s="23"/>
      <c r="C84" s="60"/>
      <c r="D84" s="61"/>
      <c r="E84" s="61"/>
      <c r="F84" s="61"/>
      <c r="G84" s="61"/>
      <c r="H84" s="61"/>
      <c r="J84" s="24" t="s">
        <v>19</v>
      </c>
      <c r="K84" s="25"/>
      <c r="L84" s="22" t="s">
        <v>3</v>
      </c>
      <c r="M84" s="11">
        <f>D57+M57+D66+M66+D75+M74+D83+M83</f>
        <v>120</v>
      </c>
      <c r="P84" s="3"/>
      <c r="Q84" s="3"/>
    </row>
    <row r="85" spans="1:17" ht="18" customHeight="1" x14ac:dyDescent="0.2">
      <c r="A85" s="67" t="s">
        <v>20</v>
      </c>
      <c r="B85" s="68"/>
      <c r="C85" s="60"/>
      <c r="J85" s="26" t="s">
        <v>95</v>
      </c>
      <c r="K85" s="27"/>
      <c r="L85" s="1"/>
      <c r="N85" s="2"/>
      <c r="O85" s="3"/>
    </row>
    <row r="86" spans="1:17" ht="18" customHeight="1" x14ac:dyDescent="0.25">
      <c r="A86" s="225" t="s">
        <v>2</v>
      </c>
      <c r="B86" s="226"/>
      <c r="C86" s="226"/>
      <c r="D86" s="226"/>
      <c r="E86" s="226"/>
      <c r="F86" s="226"/>
      <c r="G86" s="226"/>
      <c r="H86" s="226"/>
      <c r="I86" s="226"/>
      <c r="J86" s="226"/>
      <c r="K86" s="226"/>
      <c r="L86" s="226"/>
      <c r="M86" s="226"/>
      <c r="N86" s="226"/>
      <c r="O86" s="226"/>
      <c r="P86" s="3"/>
      <c r="Q86" s="3"/>
    </row>
    <row r="87" spans="1:17" ht="18" customHeight="1" x14ac:dyDescent="0.2">
      <c r="A87" s="113" t="s">
        <v>140</v>
      </c>
      <c r="B87" s="1"/>
      <c r="C87" s="1"/>
      <c r="F87" s="3"/>
      <c r="G87" s="3"/>
      <c r="H87" s="3"/>
      <c r="I87" s="3"/>
      <c r="K87" s="1"/>
      <c r="L87" s="1"/>
      <c r="O87" s="2"/>
      <c r="P87" s="3"/>
      <c r="Q87" s="3"/>
    </row>
    <row r="88" spans="1:17" ht="18" customHeight="1" x14ac:dyDescent="0.2">
      <c r="A88" s="113" t="s">
        <v>141</v>
      </c>
      <c r="B88" s="1"/>
      <c r="C88" s="1"/>
      <c r="F88" s="3"/>
      <c r="G88" s="3"/>
      <c r="H88" s="3"/>
      <c r="I88" s="3"/>
    </row>
  </sheetData>
  <mergeCells count="10">
    <mergeCell ref="A46:O46"/>
    <mergeCell ref="A1:O1"/>
    <mergeCell ref="M3:O3"/>
    <mergeCell ref="A86:O86"/>
    <mergeCell ref="D2:I2"/>
    <mergeCell ref="M2:O2"/>
    <mergeCell ref="D3:I3"/>
    <mergeCell ref="A45:O45"/>
    <mergeCell ref="C47:K47"/>
    <mergeCell ref="L4:L5"/>
  </mergeCells>
  <conditionalFormatting sqref="F65:H65 F53:H53 O78:O82 G71:H73 F82:H82 F78:H79 G80:H81 O69:O73 O65 O62 O55">
    <cfRule type="cellIs" dxfId="2" priority="3" operator="between">
      <formula>"F"</formula>
      <formula>"F"</formula>
    </cfRule>
  </conditionalFormatting>
  <conditionalFormatting sqref="F62:H62 F52:H52 O68 F54:H56 F74:H74 O63 O52:O53 G70:H70 F80">
    <cfRule type="cellIs" dxfId="1" priority="2" operator="between">
      <formula>"D"</formula>
      <formula>"F"</formula>
    </cfRule>
  </conditionalFormatting>
  <conditionalFormatting sqref="G64:H64">
    <cfRule type="cellIs" dxfId="0" priority="1" operator="between">
      <formula>"D"</formula>
      <formula>"F"</formula>
    </cfRule>
  </conditionalFormatting>
  <hyperlinks>
    <hyperlink ref="A4" r:id="rId1"/>
  </hyperlinks>
  <printOptions horizontalCentered="1" verticalCentered="1"/>
  <pageMargins left="0.25" right="0.25" top="0.5" bottom="0.25" header="0.3" footer="0.3"/>
  <pageSetup scale="61" fitToHeight="0" orientation="landscape" r:id="rId2"/>
  <rowBreaks count="1" manualBreakCount="1">
    <brk id="45"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D102"/>
  <sheetViews>
    <sheetView workbookViewId="0">
      <selection activeCell="A2" sqref="A1:C1048576"/>
    </sheetView>
  </sheetViews>
  <sheetFormatPr defaultColWidth="9.140625" defaultRowHeight="15" x14ac:dyDescent="0.25"/>
  <cols>
    <col min="1" max="1" width="38.140625" style="204" bestFit="1" customWidth="1"/>
    <col min="2" max="2" width="42.7109375" style="204" bestFit="1" customWidth="1"/>
    <col min="3" max="16384" width="9.140625" style="204"/>
  </cols>
  <sheetData>
    <row r="1" spans="1:4" ht="18" customHeight="1" thickBot="1" x14ac:dyDescent="0.35">
      <c r="A1" s="235" t="s">
        <v>152</v>
      </c>
      <c r="B1" s="235"/>
      <c r="C1" s="235"/>
      <c r="D1" s="205"/>
    </row>
    <row r="2" spans="1:4" ht="18" customHeight="1" thickTop="1" x14ac:dyDescent="0.3">
      <c r="A2" s="236"/>
      <c r="B2" s="236"/>
      <c r="C2" s="236"/>
    </row>
    <row r="3" spans="1:4" s="206" customFormat="1" ht="15" customHeight="1" x14ac:dyDescent="0.2">
      <c r="A3" s="207" t="s">
        <v>153</v>
      </c>
      <c r="B3" s="208" t="s">
        <v>154</v>
      </c>
      <c r="C3" s="207" t="s">
        <v>37</v>
      </c>
    </row>
    <row r="4" spans="1:4" s="206" customFormat="1" ht="15" customHeight="1" x14ac:dyDescent="0.2">
      <c r="A4" s="209" t="s">
        <v>155</v>
      </c>
      <c r="B4" s="210" t="s">
        <v>156</v>
      </c>
      <c r="C4" s="211">
        <v>3</v>
      </c>
    </row>
    <row r="5" spans="1:4" s="206" customFormat="1" ht="25.5" x14ac:dyDescent="0.2">
      <c r="A5" s="209" t="s">
        <v>157</v>
      </c>
      <c r="B5" s="209" t="s">
        <v>158</v>
      </c>
      <c r="C5" s="211">
        <v>3</v>
      </c>
    </row>
    <row r="6" spans="1:4" s="206" customFormat="1" ht="15" customHeight="1" x14ac:dyDescent="0.2">
      <c r="A6" s="209" t="s">
        <v>193</v>
      </c>
      <c r="B6" s="210" t="s">
        <v>159</v>
      </c>
      <c r="C6" s="211">
        <v>3</v>
      </c>
    </row>
    <row r="7" spans="1:4" s="206" customFormat="1" ht="15" customHeight="1" x14ac:dyDescent="0.2">
      <c r="A7" s="209" t="s">
        <v>160</v>
      </c>
      <c r="B7" s="209" t="s">
        <v>161</v>
      </c>
      <c r="C7" s="211">
        <v>3</v>
      </c>
    </row>
    <row r="8" spans="1:4" s="206" customFormat="1" ht="15" customHeight="1" x14ac:dyDescent="0.2">
      <c r="A8" s="209" t="s">
        <v>162</v>
      </c>
      <c r="B8" s="209" t="s">
        <v>163</v>
      </c>
      <c r="C8" s="211">
        <v>3</v>
      </c>
    </row>
    <row r="9" spans="1:4" s="206" customFormat="1" ht="15" customHeight="1" x14ac:dyDescent="0.2">
      <c r="A9" s="209" t="s">
        <v>164</v>
      </c>
      <c r="B9" s="209" t="s">
        <v>165</v>
      </c>
      <c r="C9" s="211">
        <v>3</v>
      </c>
    </row>
    <row r="10" spans="1:4" s="206" customFormat="1" ht="15" customHeight="1" x14ac:dyDescent="0.2">
      <c r="A10" s="209" t="s">
        <v>166</v>
      </c>
      <c r="B10" s="209" t="s">
        <v>167</v>
      </c>
      <c r="C10" s="211">
        <v>3</v>
      </c>
    </row>
    <row r="11" spans="1:4" s="206" customFormat="1" ht="15" customHeight="1" x14ac:dyDescent="0.2"/>
    <row r="12" spans="1:4" s="206" customFormat="1" ht="12.75" x14ac:dyDescent="0.2"/>
    <row r="13" spans="1:4" s="206" customFormat="1" ht="12.75" x14ac:dyDescent="0.2"/>
    <row r="14" spans="1:4" s="206" customFormat="1" ht="15" customHeight="1" x14ac:dyDescent="0.2"/>
    <row r="15" spans="1:4" s="206" customFormat="1" ht="15" customHeight="1" x14ac:dyDescent="0.2"/>
    <row r="16" spans="1:4" s="206" customFormat="1" ht="15" customHeight="1" x14ac:dyDescent="0.2"/>
    <row r="17" spans="1:3" s="206" customFormat="1" ht="15" customHeight="1" x14ac:dyDescent="0.2"/>
    <row r="18" spans="1:3" s="206" customFormat="1" ht="15" customHeight="1" x14ac:dyDescent="0.2"/>
    <row r="19" spans="1:3" s="206" customFormat="1" ht="15" customHeight="1" x14ac:dyDescent="0.2"/>
    <row r="20" spans="1:3" s="206" customFormat="1" ht="15" customHeight="1" x14ac:dyDescent="0.2"/>
    <row r="21" spans="1:3" s="206" customFormat="1" ht="15" customHeight="1" x14ac:dyDescent="0.2"/>
    <row r="22" spans="1:3" s="212" customFormat="1" ht="15" customHeight="1" x14ac:dyDescent="0.25">
      <c r="B22" s="206"/>
      <c r="C22" s="206"/>
    </row>
    <row r="23" spans="1:3" s="206" customFormat="1" ht="15" customHeight="1" x14ac:dyDescent="0.2"/>
    <row r="24" spans="1:3" s="206" customFormat="1" ht="15" customHeight="1" x14ac:dyDescent="0.2"/>
    <row r="25" spans="1:3" s="206" customFormat="1" ht="15" customHeight="1" x14ac:dyDescent="0.2"/>
    <row r="26" spans="1:3" s="206" customFormat="1" ht="15" customHeight="1" x14ac:dyDescent="0.2"/>
    <row r="27" spans="1:3" s="206" customFormat="1" ht="15" customHeight="1" x14ac:dyDescent="0.3">
      <c r="A27" s="213"/>
    </row>
    <row r="28" spans="1:3" s="206" customFormat="1" ht="15" customHeight="1" x14ac:dyDescent="0.2"/>
    <row r="29" spans="1:3" s="206" customFormat="1" ht="15" customHeight="1" x14ac:dyDescent="0.2"/>
    <row r="30" spans="1:3" s="206" customFormat="1" ht="15" customHeight="1" x14ac:dyDescent="0.2"/>
    <row r="31" spans="1:3" s="206" customFormat="1" ht="15" customHeight="1" x14ac:dyDescent="0.2"/>
    <row r="32" spans="1:3" ht="15" customHeight="1" x14ac:dyDescent="0.25">
      <c r="B32" s="206"/>
      <c r="C32" s="206"/>
    </row>
    <row r="33" spans="2:3" ht="15" customHeight="1" x14ac:dyDescent="0.25">
      <c r="B33" s="206"/>
      <c r="C33" s="206"/>
    </row>
    <row r="34" spans="2:3" ht="15" customHeight="1" x14ac:dyDescent="0.25">
      <c r="B34" s="206"/>
      <c r="C34" s="206"/>
    </row>
    <row r="35" spans="2:3" ht="15" customHeight="1" x14ac:dyDescent="0.25">
      <c r="B35" s="206"/>
      <c r="C35" s="206"/>
    </row>
    <row r="36" spans="2:3" ht="15" customHeight="1" x14ac:dyDescent="0.25">
      <c r="B36" s="206"/>
      <c r="C36" s="206"/>
    </row>
    <row r="37" spans="2:3" ht="15" customHeight="1" x14ac:dyDescent="0.25">
      <c r="B37" s="206"/>
      <c r="C37" s="206"/>
    </row>
    <row r="38" spans="2:3" ht="15" customHeight="1" x14ac:dyDescent="0.25"/>
    <row r="102" spans="1:1" x14ac:dyDescent="0.25">
      <c r="A102" s="206"/>
    </row>
  </sheetData>
  <mergeCells count="2">
    <mergeCell ref="A1:C1"/>
    <mergeCell ref="A2:C2"/>
  </mergeCells>
  <pageMargins left="0.25" right="0.25" top="0.25" bottom="0.25" header="0.5" footer="0.5"/>
  <pageSetup scale="2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F28"/>
  <sheetViews>
    <sheetView zoomScaleNormal="100" workbookViewId="0">
      <selection activeCell="A7" sqref="A7:C16"/>
    </sheetView>
  </sheetViews>
  <sheetFormatPr defaultRowHeight="15" x14ac:dyDescent="0.25"/>
  <cols>
    <col min="1" max="1" width="15.42578125" customWidth="1"/>
    <col min="2" max="2" width="57.140625" customWidth="1"/>
    <col min="3" max="3" width="9.140625" style="128"/>
  </cols>
  <sheetData>
    <row r="1" spans="1:6" ht="15.75" x14ac:dyDescent="0.25">
      <c r="A1" s="241" t="s">
        <v>57</v>
      </c>
      <c r="B1" s="241"/>
      <c r="C1" s="241"/>
    </row>
    <row r="2" spans="1:6" ht="9.75" customHeight="1" x14ac:dyDescent="0.25">
      <c r="A2" s="242"/>
      <c r="B2" s="242"/>
      <c r="C2" s="242"/>
    </row>
    <row r="3" spans="1:6" ht="45.75" customHeight="1" x14ac:dyDescent="0.25">
      <c r="A3" s="243" t="s">
        <v>58</v>
      </c>
      <c r="B3" s="243"/>
      <c r="C3" s="243"/>
    </row>
    <row r="4" spans="1:6" x14ac:dyDescent="0.25">
      <c r="A4" s="244"/>
      <c r="B4" s="244"/>
      <c r="C4" s="244"/>
    </row>
    <row r="5" spans="1:6" x14ac:dyDescent="0.25">
      <c r="A5" s="245" t="s">
        <v>59</v>
      </c>
      <c r="B5" s="245"/>
      <c r="C5" s="245"/>
    </row>
    <row r="6" spans="1:6" x14ac:dyDescent="0.25">
      <c r="A6" s="121" t="s">
        <v>60</v>
      </c>
      <c r="B6" s="121" t="s">
        <v>36</v>
      </c>
      <c r="C6" s="122" t="s">
        <v>37</v>
      </c>
    </row>
    <row r="7" spans="1:6" x14ac:dyDescent="0.25">
      <c r="A7" s="123" t="s">
        <v>169</v>
      </c>
      <c r="B7" s="123" t="s">
        <v>170</v>
      </c>
      <c r="C7" s="124">
        <v>4</v>
      </c>
    </row>
    <row r="8" spans="1:6" x14ac:dyDescent="0.25">
      <c r="A8" s="123" t="s">
        <v>171</v>
      </c>
      <c r="B8" s="123" t="s">
        <v>172</v>
      </c>
      <c r="C8" s="124">
        <v>2</v>
      </c>
    </row>
    <row r="9" spans="1:6" x14ac:dyDescent="0.25">
      <c r="A9" s="123" t="s">
        <v>173</v>
      </c>
      <c r="B9" s="123" t="s">
        <v>174</v>
      </c>
      <c r="C9" s="124">
        <v>1</v>
      </c>
    </row>
    <row r="10" spans="1:6" x14ac:dyDescent="0.25">
      <c r="A10" s="123" t="s">
        <v>175</v>
      </c>
      <c r="B10" s="123" t="s">
        <v>176</v>
      </c>
      <c r="C10" s="124">
        <v>1</v>
      </c>
    </row>
    <row r="11" spans="1:6" x14ac:dyDescent="0.25">
      <c r="A11" s="123" t="s">
        <v>177</v>
      </c>
      <c r="B11" s="123" t="s">
        <v>178</v>
      </c>
      <c r="C11" s="124">
        <v>1</v>
      </c>
    </row>
    <row r="12" spans="1:6" x14ac:dyDescent="0.25">
      <c r="A12" s="123" t="s">
        <v>179</v>
      </c>
      <c r="B12" s="123" t="s">
        <v>180</v>
      </c>
      <c r="C12" s="124">
        <v>1</v>
      </c>
    </row>
    <row r="13" spans="1:6" x14ac:dyDescent="0.25">
      <c r="A13" s="123" t="s">
        <v>181</v>
      </c>
      <c r="B13" s="123" t="s">
        <v>182</v>
      </c>
      <c r="C13" s="124">
        <v>3</v>
      </c>
    </row>
    <row r="14" spans="1:6" x14ac:dyDescent="0.25">
      <c r="A14" s="123" t="s">
        <v>80</v>
      </c>
      <c r="B14" s="123" t="s">
        <v>143</v>
      </c>
      <c r="C14" s="124">
        <v>3</v>
      </c>
    </row>
    <row r="15" spans="1:6" x14ac:dyDescent="0.25">
      <c r="A15" s="123" t="s">
        <v>183</v>
      </c>
      <c r="B15" s="123" t="s">
        <v>184</v>
      </c>
      <c r="C15" s="124">
        <v>1</v>
      </c>
      <c r="F15" s="214"/>
    </row>
    <row r="16" spans="1:6" x14ac:dyDescent="0.25">
      <c r="A16" s="123" t="s">
        <v>185</v>
      </c>
      <c r="B16" s="123" t="s">
        <v>186</v>
      </c>
      <c r="C16" s="124">
        <v>1</v>
      </c>
    </row>
    <row r="18" spans="1:3" x14ac:dyDescent="0.25">
      <c r="A18" s="245" t="s">
        <v>61</v>
      </c>
      <c r="B18" s="245"/>
      <c r="C18" s="245"/>
    </row>
    <row r="19" spans="1:3" x14ac:dyDescent="0.25">
      <c r="A19" s="121" t="s">
        <v>60</v>
      </c>
      <c r="B19" s="121" t="s">
        <v>36</v>
      </c>
      <c r="C19" s="122" t="s">
        <v>37</v>
      </c>
    </row>
    <row r="20" spans="1:3" x14ac:dyDescent="0.25">
      <c r="A20" s="123" t="s">
        <v>62</v>
      </c>
      <c r="B20" s="123" t="s">
        <v>63</v>
      </c>
      <c r="C20" s="124">
        <v>2</v>
      </c>
    </row>
    <row r="21" spans="1:3" x14ac:dyDescent="0.25">
      <c r="A21" s="123" t="s">
        <v>64</v>
      </c>
      <c r="B21" s="123" t="s">
        <v>65</v>
      </c>
      <c r="C21" s="124">
        <v>2</v>
      </c>
    </row>
    <row r="22" spans="1:3" x14ac:dyDescent="0.25">
      <c r="A22" s="123" t="s">
        <v>66</v>
      </c>
      <c r="B22" s="123" t="s">
        <v>67</v>
      </c>
      <c r="C22" s="124">
        <v>1</v>
      </c>
    </row>
    <row r="23" spans="1:3" x14ac:dyDescent="0.25">
      <c r="A23" s="123" t="s">
        <v>68</v>
      </c>
      <c r="B23" s="123" t="s">
        <v>69</v>
      </c>
      <c r="C23" s="124">
        <v>1</v>
      </c>
    </row>
    <row r="25" spans="1:3" ht="27.75" customHeight="1" x14ac:dyDescent="0.25">
      <c r="A25" s="240" t="s">
        <v>70</v>
      </c>
      <c r="B25" s="240"/>
      <c r="C25" s="240"/>
    </row>
    <row r="26" spans="1:3" ht="144" customHeight="1" x14ac:dyDescent="0.25">
      <c r="A26" s="237" t="s">
        <v>71</v>
      </c>
      <c r="B26" s="238"/>
      <c r="C26" s="239"/>
    </row>
    <row r="27" spans="1:3" x14ac:dyDescent="0.25">
      <c r="A27" s="125" t="s">
        <v>72</v>
      </c>
      <c r="B27" s="126"/>
      <c r="C27" s="127"/>
    </row>
    <row r="28" spans="1:3" ht="29.25" customHeight="1" x14ac:dyDescent="0.25">
      <c r="A28" t="s">
        <v>187</v>
      </c>
      <c r="C28"/>
    </row>
  </sheetData>
  <sortState ref="A7:C16">
    <sortCondition ref="A7"/>
  </sortState>
  <mergeCells count="8">
    <mergeCell ref="A26:C26"/>
    <mergeCell ref="A25:C25"/>
    <mergeCell ref="A1:C1"/>
    <mergeCell ref="A2:C2"/>
    <mergeCell ref="A3:C3"/>
    <mergeCell ref="A4:C4"/>
    <mergeCell ref="A5:C5"/>
    <mergeCell ref="A18:C18"/>
  </mergeCells>
  <hyperlinks>
    <hyperlink ref="A27" r:id="rId1"/>
  </hyperlinks>
  <pageMargins left="0.7" right="0.7" top="0.75" bottom="0.75" header="0.3" footer="0.3"/>
  <pageSetup orientation="portrait" verticalDpi="597"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47C08C-7F6E-4A20-AC00-F575002AF0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FF13ADA-A522-41E9-8BA9-D1198C79D48E}">
  <ds:schemaRefs>
    <ds:schemaRef ds:uri="http://purl.org/dc/terms/"/>
    <ds:schemaRef ds:uri="http://schemas.microsoft.com/office/2006/documentManagement/types"/>
    <ds:schemaRef ds:uri="http://schemas.microsoft.com/office/infopath/2007/PartnerControls"/>
    <ds:schemaRef ds:uri="http://purl.org/dc/elements/1.1/"/>
    <ds:schemaRef ds:uri="http://purl.org/dc/dcmitype/"/>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EB88A02-6BC5-4365-8DA5-D4D86EC720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Animal Science - Science</vt:lpstr>
      <vt:lpstr>COURSE OPTIONS Reference</vt:lpstr>
      <vt:lpstr>Course Options - No Prereqs</vt:lpstr>
      <vt:lpstr>'Animal Science - Science'!Print_Area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2015-04-22T19:42:47Z</cp:lastPrinted>
  <dcterms:created xsi:type="dcterms:W3CDTF">2011-09-23T19:24:55Z</dcterms:created>
  <dcterms:modified xsi:type="dcterms:W3CDTF">2015-06-03T21:16:42Z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