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595"/>
  </bookViews>
  <sheets>
    <sheet name="Animal Science - Bus &amp; Prod" sheetId="5" r:id="rId1"/>
    <sheet name="COURSE OPTIONS Reference" sheetId="6" r:id="rId2"/>
    <sheet name="Course Options - No Prereqs" sheetId="7" r:id="rId3"/>
  </sheets>
  <definedNames>
    <definedName name="_xlnm.Print_Area" localSheetId="0">'Animal Science - Bus &amp; Prod'!$A$1:$O$86</definedName>
  </definedNames>
  <calcPr calcId="145621"/>
</workbook>
</file>

<file path=xl/calcChain.xml><?xml version="1.0" encoding="utf-8"?>
<calcChain xmlns="http://schemas.openxmlformats.org/spreadsheetml/2006/main">
  <c r="D38" i="5" l="1"/>
  <c r="K11" i="5"/>
  <c r="A7" i="5" l="1"/>
  <c r="K39" i="5" l="1"/>
  <c r="L39" i="5"/>
  <c r="M39" i="5"/>
  <c r="N39" i="5"/>
  <c r="O39" i="5"/>
  <c r="J39" i="5"/>
  <c r="K38" i="5"/>
  <c r="L38" i="5"/>
  <c r="M38" i="5"/>
  <c r="N38" i="5"/>
  <c r="O38" i="5"/>
  <c r="J38" i="5"/>
  <c r="K37" i="5"/>
  <c r="L37" i="5"/>
  <c r="M37" i="5"/>
  <c r="N37" i="5"/>
  <c r="O37" i="5"/>
  <c r="J37" i="5"/>
  <c r="K36" i="5"/>
  <c r="L36" i="5"/>
  <c r="M36" i="5"/>
  <c r="N36" i="5"/>
  <c r="O36" i="5"/>
  <c r="J36" i="5"/>
  <c r="K35" i="5"/>
  <c r="L35" i="5"/>
  <c r="M35" i="5"/>
  <c r="N35" i="5"/>
  <c r="O35" i="5"/>
  <c r="J35" i="5"/>
  <c r="K34" i="5"/>
  <c r="L34" i="5"/>
  <c r="M34" i="5"/>
  <c r="N34" i="5"/>
  <c r="J34" i="5"/>
  <c r="K32" i="5"/>
  <c r="L32" i="5"/>
  <c r="M32" i="5"/>
  <c r="N32" i="5"/>
  <c r="O32" i="5"/>
  <c r="P32" i="5" s="1"/>
  <c r="Q32" i="5" s="1"/>
  <c r="R32" i="5"/>
  <c r="S32" i="5"/>
  <c r="T32" i="5"/>
  <c r="U32" i="5"/>
  <c r="V32" i="5"/>
  <c r="W32" i="5"/>
  <c r="X32" i="5"/>
  <c r="Y32" i="5"/>
  <c r="Z32" i="5"/>
  <c r="AA32" i="5"/>
  <c r="AB32" i="5"/>
  <c r="AC32" i="5"/>
  <c r="AD32" i="5"/>
  <c r="J32" i="5"/>
  <c r="K31" i="5"/>
  <c r="L31" i="5"/>
  <c r="M31" i="5"/>
  <c r="N31" i="5"/>
  <c r="O31" i="5"/>
  <c r="J31" i="5"/>
  <c r="K30" i="5"/>
  <c r="L30" i="5"/>
  <c r="M30" i="5"/>
  <c r="N30" i="5"/>
  <c r="O30" i="5"/>
  <c r="J30" i="5"/>
  <c r="K29" i="5"/>
  <c r="L29" i="5"/>
  <c r="M29" i="5"/>
  <c r="N29" i="5"/>
  <c r="O29" i="5"/>
  <c r="J29" i="5"/>
  <c r="K27" i="5"/>
  <c r="L27" i="5"/>
  <c r="M27" i="5"/>
  <c r="N27" i="5"/>
  <c r="O27" i="5"/>
  <c r="J27" i="5"/>
  <c r="K26" i="5"/>
  <c r="L26" i="5"/>
  <c r="M26" i="5"/>
  <c r="M25" i="5" s="1"/>
  <c r="N26" i="5"/>
  <c r="O26" i="5"/>
  <c r="J26" i="5"/>
  <c r="K24" i="5"/>
  <c r="L24" i="5"/>
  <c r="M24" i="5"/>
  <c r="N24" i="5"/>
  <c r="O24" i="5"/>
  <c r="J24" i="5"/>
  <c r="K23" i="5"/>
  <c r="L23" i="5"/>
  <c r="M23" i="5"/>
  <c r="N23" i="5"/>
  <c r="O23" i="5"/>
  <c r="J23" i="5"/>
  <c r="K22" i="5"/>
  <c r="L22" i="5"/>
  <c r="M22" i="5"/>
  <c r="N22" i="5"/>
  <c r="O22" i="5"/>
  <c r="T22" i="5" s="1"/>
  <c r="P22" i="5" s="1"/>
  <c r="J22" i="5"/>
  <c r="N21" i="5"/>
  <c r="M21" i="5"/>
  <c r="L21" i="5"/>
  <c r="K21" i="5"/>
  <c r="J21" i="5"/>
  <c r="J19" i="5"/>
  <c r="K19" i="5"/>
  <c r="L19" i="5"/>
  <c r="M19" i="5"/>
  <c r="N19" i="5"/>
  <c r="O19" i="5"/>
  <c r="K18" i="5"/>
  <c r="L18" i="5"/>
  <c r="M18" i="5"/>
  <c r="N18" i="5"/>
  <c r="O18" i="5"/>
  <c r="P18" i="5" s="1"/>
  <c r="Q18" i="5" s="1"/>
  <c r="R18" i="5"/>
  <c r="S18" i="5"/>
  <c r="T18" i="5"/>
  <c r="U18" i="5"/>
  <c r="V18" i="5"/>
  <c r="W18" i="5"/>
  <c r="X18" i="5"/>
  <c r="Y18" i="5"/>
  <c r="Z18" i="5"/>
  <c r="AA18" i="5"/>
  <c r="AB18" i="5"/>
  <c r="AC18" i="5"/>
  <c r="AD18" i="5"/>
  <c r="J18" i="5"/>
  <c r="K17" i="5"/>
  <c r="L17" i="5"/>
  <c r="M17" i="5"/>
  <c r="M16" i="5" s="1"/>
  <c r="N17" i="5"/>
  <c r="O17" i="5"/>
  <c r="J17" i="5"/>
  <c r="K15" i="5"/>
  <c r="L15" i="5"/>
  <c r="M15" i="5"/>
  <c r="N15" i="5"/>
  <c r="O15" i="5"/>
  <c r="J15" i="5"/>
  <c r="K14" i="5"/>
  <c r="L14" i="5"/>
  <c r="M14" i="5"/>
  <c r="N14" i="5"/>
  <c r="O14" i="5"/>
  <c r="J14" i="5"/>
  <c r="K13" i="5"/>
  <c r="L13" i="5"/>
  <c r="M13" i="5"/>
  <c r="N13" i="5"/>
  <c r="O13" i="5"/>
  <c r="J13" i="5"/>
  <c r="K12" i="5"/>
  <c r="L12" i="5"/>
  <c r="M12" i="5"/>
  <c r="N12" i="5"/>
  <c r="O12" i="5"/>
  <c r="P12" i="5" s="1"/>
  <c r="Q12" i="5" s="1"/>
  <c r="R12" i="5"/>
  <c r="S12" i="5"/>
  <c r="T12" i="5"/>
  <c r="U12" i="5"/>
  <c r="V12" i="5"/>
  <c r="W12" i="5"/>
  <c r="X12" i="5"/>
  <c r="Y12" i="5"/>
  <c r="Z12" i="5"/>
  <c r="AA12" i="5"/>
  <c r="AB12" i="5"/>
  <c r="AC12" i="5"/>
  <c r="AD12" i="5"/>
  <c r="J12" i="5"/>
  <c r="L11" i="5"/>
  <c r="M11" i="5"/>
  <c r="N11" i="5"/>
  <c r="J11" i="5"/>
  <c r="K7" i="5"/>
  <c r="L7" i="5"/>
  <c r="M7" i="5"/>
  <c r="N7" i="5"/>
  <c r="O7" i="5"/>
  <c r="K8" i="5"/>
  <c r="L8" i="5"/>
  <c r="M8" i="5"/>
  <c r="N8" i="5"/>
  <c r="O8" i="5"/>
  <c r="K9" i="5"/>
  <c r="L9" i="5"/>
  <c r="M9" i="5"/>
  <c r="N9" i="5"/>
  <c r="O9" i="5"/>
  <c r="J9" i="5"/>
  <c r="J8" i="5"/>
  <c r="J7" i="5"/>
  <c r="B36" i="5"/>
  <c r="C36" i="5"/>
  <c r="D36" i="5"/>
  <c r="E36" i="5"/>
  <c r="F36" i="5"/>
  <c r="A36" i="5"/>
  <c r="B33" i="5"/>
  <c r="C33" i="5"/>
  <c r="D33" i="5"/>
  <c r="E33" i="5"/>
  <c r="F33" i="5"/>
  <c r="A33" i="5"/>
  <c r="B26" i="5"/>
  <c r="C26" i="5"/>
  <c r="D26" i="5"/>
  <c r="E26" i="5"/>
  <c r="F26" i="5"/>
  <c r="A26" i="5"/>
  <c r="B25" i="5"/>
  <c r="C25" i="5"/>
  <c r="D25" i="5"/>
  <c r="E25" i="5"/>
  <c r="F25" i="5"/>
  <c r="G25" i="5" s="1"/>
  <c r="A25" i="5"/>
  <c r="B22" i="5"/>
  <c r="C22" i="5"/>
  <c r="D22" i="5"/>
  <c r="E22" i="5"/>
  <c r="F22" i="5"/>
  <c r="A22" i="5"/>
  <c r="B19" i="5"/>
  <c r="C19" i="5"/>
  <c r="D19" i="5"/>
  <c r="E19" i="5"/>
  <c r="F19" i="5"/>
  <c r="A19" i="5"/>
  <c r="B18" i="5"/>
  <c r="C18" i="5"/>
  <c r="D18" i="5"/>
  <c r="E18" i="5"/>
  <c r="F18" i="5"/>
  <c r="A18" i="5"/>
  <c r="B15" i="5"/>
  <c r="C15" i="5"/>
  <c r="D15" i="5"/>
  <c r="E15" i="5"/>
  <c r="F15" i="5"/>
  <c r="A15" i="5"/>
  <c r="B14" i="5"/>
  <c r="C14" i="5"/>
  <c r="D14" i="5"/>
  <c r="E14" i="5"/>
  <c r="F14" i="5"/>
  <c r="G14" i="5" s="1"/>
  <c r="H14" i="5" s="1"/>
  <c r="A14" i="5"/>
  <c r="B11" i="5"/>
  <c r="C11" i="5"/>
  <c r="D11" i="5"/>
  <c r="E11" i="5"/>
  <c r="F11" i="5"/>
  <c r="A11" i="5"/>
  <c r="B8" i="5"/>
  <c r="C8" i="5"/>
  <c r="D8" i="5"/>
  <c r="E8" i="5"/>
  <c r="F8" i="5"/>
  <c r="A8" i="5"/>
  <c r="B7" i="5"/>
  <c r="C7" i="5"/>
  <c r="D7" i="5"/>
  <c r="E7" i="5"/>
  <c r="F7" i="5"/>
  <c r="X33" i="5"/>
  <c r="X31" i="5"/>
  <c r="X30" i="5"/>
  <c r="M20" i="5" l="1"/>
  <c r="M28" i="5"/>
  <c r="M6" i="5"/>
  <c r="H25" i="5"/>
  <c r="S22" i="5" l="1"/>
  <c r="P21" i="5"/>
  <c r="Q22" i="5"/>
  <c r="P7" i="5"/>
  <c r="AA13" i="5"/>
  <c r="AA14" i="5"/>
  <c r="AA15" i="5"/>
  <c r="AA16" i="5"/>
  <c r="AA17" i="5"/>
  <c r="AA19" i="5"/>
  <c r="AA20" i="5"/>
  <c r="AA21" i="5"/>
  <c r="AA22" i="5"/>
  <c r="AA23" i="5"/>
  <c r="AA24" i="5"/>
  <c r="AA25" i="5"/>
  <c r="AA26" i="5"/>
  <c r="AA27" i="5"/>
  <c r="AA28" i="5"/>
  <c r="AA11" i="5"/>
  <c r="AA8" i="5"/>
  <c r="X13" i="5"/>
  <c r="X14" i="5"/>
  <c r="X15" i="5"/>
  <c r="X16" i="5"/>
  <c r="X17" i="5"/>
  <c r="X19" i="5"/>
  <c r="X20" i="5"/>
  <c r="X21" i="5"/>
  <c r="X22" i="5"/>
  <c r="X23" i="5"/>
  <c r="X24" i="5"/>
  <c r="X25" i="5"/>
  <c r="X26" i="5"/>
  <c r="X27" i="5"/>
  <c r="X28" i="5"/>
  <c r="X8" i="5"/>
  <c r="X11" i="5"/>
  <c r="AA10" i="5"/>
  <c r="X10" i="5"/>
  <c r="AA9" i="5"/>
  <c r="X9" i="5"/>
  <c r="AA5" i="5"/>
  <c r="AA6" i="5"/>
  <c r="AA7" i="5"/>
  <c r="X5" i="5"/>
  <c r="X6" i="5"/>
  <c r="X7" i="5"/>
  <c r="AA4" i="5"/>
  <c r="X4" i="5"/>
  <c r="AB19" i="5" l="1"/>
  <c r="AC19" i="5" s="1"/>
  <c r="AB27" i="5"/>
  <c r="AC27" i="5" s="1"/>
  <c r="AB26" i="5"/>
  <c r="AC26" i="5" s="1"/>
  <c r="AB22" i="5"/>
  <c r="AC22" i="5" s="1"/>
  <c r="AB14" i="5"/>
  <c r="AC14" i="5" s="1"/>
  <c r="AB25" i="5"/>
  <c r="AC25" i="5" s="1"/>
  <c r="AB21" i="5"/>
  <c r="AC21" i="5" s="1"/>
  <c r="AB17" i="5"/>
  <c r="AC17" i="5" s="1"/>
  <c r="AB13" i="5"/>
  <c r="AC13" i="5" s="1"/>
  <c r="AB23" i="5"/>
  <c r="AC23" i="5" s="1"/>
  <c r="AB15" i="5"/>
  <c r="AC15" i="5" s="1"/>
  <c r="AB9" i="5"/>
  <c r="AC9" i="5" s="1"/>
  <c r="AB28" i="5"/>
  <c r="AC28" i="5" s="1"/>
  <c r="AB24" i="5"/>
  <c r="AC24" i="5" s="1"/>
  <c r="AB20" i="5"/>
  <c r="AC20" i="5" s="1"/>
  <c r="AB16" i="5"/>
  <c r="AC16" i="5" s="1"/>
  <c r="AB8" i="5"/>
  <c r="AC8" i="5" s="1"/>
  <c r="AB11" i="5"/>
  <c r="AC11" i="5" s="1"/>
  <c r="AB7" i="5"/>
  <c r="AC7" i="5" s="1"/>
  <c r="AB6" i="5"/>
  <c r="AC6" i="5" s="1"/>
  <c r="AB5" i="5"/>
  <c r="AC5" i="5" s="1"/>
  <c r="AB4" i="5"/>
  <c r="AC4" i="5" s="1"/>
  <c r="AB10" i="5"/>
  <c r="AC10" i="5" s="1"/>
  <c r="P11" i="5" l="1"/>
  <c r="D41" i="5" l="1"/>
  <c r="M33" i="5"/>
  <c r="P8" i="5"/>
  <c r="Q8" i="5" s="1"/>
  <c r="P9" i="5"/>
  <c r="Q9" i="5" s="1"/>
  <c r="P10" i="5"/>
  <c r="Q10" i="5" s="1"/>
  <c r="P13" i="5"/>
  <c r="Q13" i="5" s="1"/>
  <c r="P14" i="5"/>
  <c r="Q14" i="5" s="1"/>
  <c r="P15" i="5"/>
  <c r="Q15" i="5" s="1"/>
  <c r="P16" i="5"/>
  <c r="Q16" i="5" s="1"/>
  <c r="P17" i="5"/>
  <c r="Q17" i="5" s="1"/>
  <c r="P19" i="5"/>
  <c r="Q19" i="5" s="1"/>
  <c r="P20" i="5"/>
  <c r="Q20" i="5" s="1"/>
  <c r="Q21" i="5"/>
  <c r="P23" i="5"/>
  <c r="Q23" i="5" s="1"/>
  <c r="P24" i="5"/>
  <c r="Q24" i="5" s="1"/>
  <c r="P25" i="5"/>
  <c r="Q25" i="5" s="1"/>
  <c r="P26" i="5"/>
  <c r="Q26" i="5" s="1"/>
  <c r="P27" i="5"/>
  <c r="Q27" i="5" s="1"/>
  <c r="P28" i="5"/>
  <c r="Q28" i="5" s="1"/>
  <c r="P29" i="5"/>
  <c r="Q29" i="5" s="1"/>
  <c r="P30" i="5"/>
  <c r="Q30" i="5" s="1"/>
  <c r="P31" i="5"/>
  <c r="Q31" i="5" s="1"/>
  <c r="P33" i="5"/>
  <c r="Q33" i="5" s="1"/>
  <c r="P34" i="5"/>
  <c r="Q34" i="5" s="1"/>
  <c r="P35" i="5"/>
  <c r="Q35" i="5" s="1"/>
  <c r="P36" i="5"/>
  <c r="Q36" i="5" s="1"/>
  <c r="P37" i="5"/>
  <c r="Q37" i="5" s="1"/>
  <c r="P38" i="5"/>
  <c r="Q38" i="5" s="1"/>
  <c r="P39" i="5"/>
  <c r="Q39" i="5" s="1"/>
  <c r="P40" i="5"/>
  <c r="Q40" i="5" s="1"/>
  <c r="Q7" i="5"/>
  <c r="G7" i="5"/>
  <c r="G27" i="5"/>
  <c r="H27" i="5" s="1"/>
  <c r="G28" i="5"/>
  <c r="H28" i="5" s="1"/>
  <c r="G29" i="5"/>
  <c r="H29" i="5" s="1"/>
  <c r="G30" i="5"/>
  <c r="H30" i="5" s="1"/>
  <c r="G31" i="5"/>
  <c r="H31" i="5" s="1"/>
  <c r="G32" i="5"/>
  <c r="H32" i="5" s="1"/>
  <c r="G33" i="5"/>
  <c r="H33" i="5" s="1"/>
  <c r="G34" i="5"/>
  <c r="H34" i="5" s="1"/>
  <c r="G35" i="5"/>
  <c r="H35" i="5" s="1"/>
  <c r="G36" i="5"/>
  <c r="H36" i="5" s="1"/>
  <c r="G37" i="5"/>
  <c r="H37" i="5" s="1"/>
  <c r="G38" i="5"/>
  <c r="H38" i="5" s="1"/>
  <c r="G39" i="5"/>
  <c r="H39" i="5" s="1"/>
  <c r="G40" i="5"/>
  <c r="H40" i="5" s="1"/>
  <c r="G41" i="5"/>
  <c r="H41" i="5" s="1"/>
  <c r="G42" i="5"/>
  <c r="H42" i="5" s="1"/>
  <c r="G8" i="5"/>
  <c r="H8" i="5" s="1"/>
  <c r="G9" i="5"/>
  <c r="H9" i="5" s="1"/>
  <c r="G10" i="5"/>
  <c r="H10" i="5" s="1"/>
  <c r="G11" i="5"/>
  <c r="H11" i="5" s="1"/>
  <c r="G12" i="5"/>
  <c r="H12" i="5" s="1"/>
  <c r="G13" i="5"/>
  <c r="H13" i="5" s="1"/>
  <c r="G15" i="5"/>
  <c r="H15" i="5" s="1"/>
  <c r="G16" i="5"/>
  <c r="H16" i="5" s="1"/>
  <c r="G17" i="5"/>
  <c r="H17" i="5" s="1"/>
  <c r="G18" i="5"/>
  <c r="H18" i="5" s="1"/>
  <c r="G19" i="5"/>
  <c r="H19" i="5" s="1"/>
  <c r="G20" i="5"/>
  <c r="H20" i="5" s="1"/>
  <c r="G21" i="5"/>
  <c r="H21" i="5" s="1"/>
  <c r="G22" i="5"/>
  <c r="H22" i="5" s="1"/>
  <c r="G23" i="5"/>
  <c r="H23" i="5" s="1"/>
  <c r="G24" i="5"/>
  <c r="H24" i="5" s="1"/>
  <c r="G26" i="5"/>
  <c r="H26" i="5" s="1"/>
  <c r="M66" i="5"/>
  <c r="M57" i="5"/>
  <c r="P42" i="5" l="1"/>
  <c r="Q11" i="5"/>
  <c r="H7" i="5"/>
  <c r="P43" i="5"/>
  <c r="Q42" i="5" l="1"/>
  <c r="M42" i="5"/>
  <c r="D35" i="5" l="1"/>
  <c r="D32" i="5"/>
  <c r="D24" i="5"/>
  <c r="D21" i="5"/>
  <c r="D17" i="5"/>
  <c r="D13" i="5"/>
  <c r="D10" i="5"/>
  <c r="M3" i="5" l="1"/>
  <c r="D6" i="5" l="1"/>
  <c r="M44" i="5" s="1"/>
  <c r="A46" i="5"/>
  <c r="M83" i="5"/>
  <c r="D83" i="5"/>
  <c r="D75" i="5"/>
  <c r="M74" i="5"/>
  <c r="D66" i="5"/>
  <c r="D57" i="5"/>
  <c r="M84" i="5" l="1"/>
</calcChain>
</file>

<file path=xl/sharedStrings.xml><?xml version="1.0" encoding="utf-8"?>
<sst xmlns="http://schemas.openxmlformats.org/spreadsheetml/2006/main" count="307" uniqueCount="268">
  <si>
    <t>Student</t>
  </si>
  <si>
    <t>Advisor</t>
  </si>
  <si>
    <t>Totals</t>
  </si>
  <si>
    <t>SGR Goal 1</t>
  </si>
  <si>
    <t>IGR Goal 1</t>
  </si>
  <si>
    <t>IGR Goal 2</t>
  </si>
  <si>
    <t>SGR Goal 2</t>
  </si>
  <si>
    <t>SGR Goal 3</t>
  </si>
  <si>
    <t>SGR Goal 4</t>
  </si>
  <si>
    <t>SGR Goal 5</t>
  </si>
  <si>
    <t>SGR Goal 6</t>
  </si>
  <si>
    <t>First Year Experience</t>
  </si>
  <si>
    <t>Globalization Requirement</t>
  </si>
  <si>
    <t>Advanced Writing Requirement</t>
  </si>
  <si>
    <t>SEM</t>
  </si>
  <si>
    <t>CR</t>
  </si>
  <si>
    <t>SGR courses</t>
  </si>
  <si>
    <t>IGR courses</t>
  </si>
  <si>
    <t>Advanced Writing (AW)</t>
  </si>
  <si>
    <t>Globalization (G)</t>
  </si>
  <si>
    <t>First Year Seminar (IGR 1)</t>
  </si>
  <si>
    <t>SPCM 101</t>
  </si>
  <si>
    <t>Fundamentals of Speech (SGR 2)</t>
  </si>
  <si>
    <t>SGR #4</t>
  </si>
  <si>
    <t>Humanities/Arts Diversity (SGR 4)</t>
  </si>
  <si>
    <t>ENGL 101</t>
  </si>
  <si>
    <t>Composition I (SGR 1)</t>
  </si>
  <si>
    <t>ENGL 201</t>
  </si>
  <si>
    <t>Composition II (SGR 1)</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</si>
  <si>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</si>
  <si>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</si>
  <si>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</si>
  <si>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</si>
  <si>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</si>
  <si>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</si>
  <si>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</si>
  <si>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Title</t>
  </si>
  <si>
    <t>Credits</t>
  </si>
  <si>
    <t>Student ID#</t>
  </si>
  <si>
    <t>Anticipated Graduation Term</t>
  </si>
  <si>
    <t xml:space="preserve">Today's Date </t>
  </si>
  <si>
    <t>GR</t>
  </si>
  <si>
    <t>SGR #3</t>
  </si>
  <si>
    <t>Social Sciences/Diversity (SGR 3)</t>
  </si>
  <si>
    <r>
      <t xml:space="preserve">System General Education Requirements  </t>
    </r>
    <r>
      <rPr>
        <b/>
        <sz val="10"/>
        <color theme="1"/>
        <rFont val="Calibri"/>
        <family val="2"/>
        <scheme val="minor"/>
      </rPr>
      <t>(SGR) (30 credits, Complete First 2 Years)</t>
    </r>
  </si>
  <si>
    <t>Cultural Awareness/Responsibility         (Must have a different prefix than the courses used to meet SGR 3, 4 and 6)</t>
  </si>
  <si>
    <t>First Year Fall Courses</t>
  </si>
  <si>
    <t>First Year Spring Courses</t>
  </si>
  <si>
    <t>Second Year Fall Courses</t>
  </si>
  <si>
    <t>Second Year Spring Courses</t>
  </si>
  <si>
    <t>Third Year Fall Course</t>
  </si>
  <si>
    <t>Third Year Spring Courses</t>
  </si>
  <si>
    <t>Fourth Year Fall Courses</t>
  </si>
  <si>
    <t>Fourth Year Spring Courses</t>
  </si>
  <si>
    <t>2015-2016 Undergraduate Catalog Requirements</t>
  </si>
  <si>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</si>
  <si>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</si>
  <si>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</si>
  <si>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</si>
  <si>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</si>
  <si>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</si>
  <si>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</si>
  <si>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</si>
  <si>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</si>
  <si>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</si>
  <si>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</si>
  <si>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</si>
  <si>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</si>
  <si>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</si>
  <si>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</si>
  <si>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</si>
  <si>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</si>
  <si>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MATH 102</t>
  </si>
  <si>
    <t>AS 109</t>
  </si>
  <si>
    <t>AS 489</t>
  </si>
  <si>
    <t>Current Issues in Animal Science</t>
  </si>
  <si>
    <t xml:space="preserve">College of Agriculture Requirements </t>
  </si>
  <si>
    <t>F</t>
  </si>
  <si>
    <t>Introduction to Animal Science/Lab</t>
  </si>
  <si>
    <t>AS 241/241L</t>
  </si>
  <si>
    <t>Animal Science Courses</t>
  </si>
  <si>
    <t>Advanced Animal Nutrition</t>
  </si>
  <si>
    <t>AS 332</t>
  </si>
  <si>
    <t>Livestock Breeding &amp; Genetics</t>
  </si>
  <si>
    <t>S</t>
  </si>
  <si>
    <t>Livestock Reproduction/Lab</t>
  </si>
  <si>
    <t>AS 433/433L</t>
  </si>
  <si>
    <t>Science Requirements</t>
  </si>
  <si>
    <t>Anatomy &amp; Phys of Livestock/Lab</t>
  </si>
  <si>
    <t>ACCT 210</t>
  </si>
  <si>
    <t>Principles of Accounting</t>
  </si>
  <si>
    <t>Business Elective (12 credits)</t>
  </si>
  <si>
    <t>Class List on Course Options Reference</t>
  </si>
  <si>
    <t>Fall Only</t>
  </si>
  <si>
    <t>Business Elective Course Options</t>
  </si>
  <si>
    <t>Class List on Course Option Reference</t>
  </si>
  <si>
    <t>ECON 202 or 201</t>
  </si>
  <si>
    <t>BIO 151 (4 cr)</t>
  </si>
  <si>
    <t>Group I Electives (11 credits)</t>
  </si>
  <si>
    <t>Major Courses</t>
  </si>
  <si>
    <t>Principles of Macroeconomics or Microeconomics (SGR 3)</t>
  </si>
  <si>
    <t>College Algebra (SGR 5)</t>
  </si>
  <si>
    <t>AS 233/233L</t>
  </si>
  <si>
    <t>General Biology I/Lab (SGR 6)</t>
  </si>
  <si>
    <t>General Biology II/Lab (SGR 6)</t>
  </si>
  <si>
    <t>AS 285/285L</t>
  </si>
  <si>
    <t>Livestock Eval &amp; Marketing</t>
  </si>
  <si>
    <t xml:space="preserve">AS 323 </t>
  </si>
  <si>
    <t>IGR #2</t>
  </si>
  <si>
    <t>Cultural Awareness &amp; Social Env Resp</t>
  </si>
  <si>
    <t>Elective for minors</t>
  </si>
  <si>
    <t>PHYS 101/L OR MICR 231/L</t>
  </si>
  <si>
    <t>Survey of Physics/Lab OR General Microbiology/Lab</t>
  </si>
  <si>
    <t>Bachelor of Science in Animal Science - Business &amp; Production (Fall 2015)</t>
  </si>
  <si>
    <t>Business Elective</t>
  </si>
  <si>
    <t>Business Courses Required</t>
  </si>
  <si>
    <t>Electives for minors</t>
  </si>
  <si>
    <t>CHEM 106/L OR CHEM 112/L</t>
  </si>
  <si>
    <t>Chemistry Survey/Lab OR General Chemistry I</t>
  </si>
  <si>
    <t>CHEM 106: Prereq MATH 102</t>
  </si>
  <si>
    <t>CHEM 120/L OR CHEM 108/L OR CHEM 326/L</t>
  </si>
  <si>
    <t>Prereq AS 101 or DS 130</t>
  </si>
  <si>
    <r>
      <t xml:space="preserve">CHEM 120 &amp; 108: Prereq CHEM 106 or 112    CHEM 326: Prereq CHEM 114                              </t>
    </r>
    <r>
      <rPr>
        <sz val="9"/>
        <rFont val="Calibri"/>
        <family val="2"/>
      </rPr>
      <t>CHEM 120 Spring ONLY, CHEM 108 (5 cr)</t>
    </r>
  </si>
  <si>
    <t>MICR 231 Prereq CHEM 106 or 112</t>
  </si>
  <si>
    <t>General Electives</t>
  </si>
  <si>
    <t>Prereq ACCT 210</t>
  </si>
  <si>
    <t>Prereq MATH 102+</t>
  </si>
  <si>
    <t>Prereq Econ 201 or 202</t>
  </si>
  <si>
    <t>Prereq AGEC 271 or PS 213</t>
  </si>
  <si>
    <t>Prereq AGEC 271, Econ 201, or Acct 210</t>
  </si>
  <si>
    <t>Prereq Econ 201/202</t>
  </si>
  <si>
    <t>Prereq Acct 211</t>
  </si>
  <si>
    <t>Prereq ECON 201 or202</t>
  </si>
  <si>
    <t>Prereq ECON 201 or 202</t>
  </si>
  <si>
    <t>Total Credits Completed</t>
  </si>
  <si>
    <t>TOTAL CREDITS Needed</t>
  </si>
  <si>
    <t>Prereq ENGL 101</t>
  </si>
  <si>
    <r>
      <rPr>
        <sz val="9"/>
        <color rgb="FFFF0000"/>
        <rFont val="Calibri"/>
        <family val="2"/>
      </rPr>
      <t>Prereq AS 101 or DS 130 and BIO 103 or 153</t>
    </r>
    <r>
      <rPr>
        <sz val="9"/>
        <rFont val="Calibri"/>
        <family val="2"/>
      </rPr>
      <t>; Spring ONLY</t>
    </r>
  </si>
  <si>
    <t>Prereq AS 101</t>
  </si>
  <si>
    <t>Estimated GPA</t>
  </si>
  <si>
    <t>Cannot be ECON</t>
  </si>
  <si>
    <r>
      <t>Prereq BIO 101 or 151;</t>
    </r>
    <r>
      <rPr>
        <sz val="9"/>
        <rFont val="Calibri"/>
        <family val="2"/>
      </rPr>
      <t xml:space="preserve"> BIO 153 (4 cr)</t>
    </r>
  </si>
  <si>
    <t>or higher MATH based on placement</t>
  </si>
  <si>
    <r>
      <t xml:space="preserve">Prereq CHEM 120 or 108; </t>
    </r>
    <r>
      <rPr>
        <sz val="9"/>
        <rFont val="Calibri"/>
        <family val="2"/>
      </rPr>
      <t>Spring ONLY</t>
    </r>
  </si>
  <si>
    <t>AS Production Courses (9 credits)</t>
  </si>
  <si>
    <t>AS Production Electives</t>
  </si>
  <si>
    <t>a/a</t>
  </si>
  <si>
    <t>a/c</t>
  </si>
  <si>
    <t>b/c</t>
  </si>
  <si>
    <t>b</t>
  </si>
  <si>
    <t>class</t>
  </si>
  <si>
    <t>lab</t>
  </si>
  <si>
    <t>credits</t>
  </si>
  <si>
    <t>a/f</t>
  </si>
  <si>
    <t>b/f</t>
  </si>
  <si>
    <t>d/f</t>
  </si>
  <si>
    <t>a/b</t>
  </si>
  <si>
    <t>a/d</t>
  </si>
  <si>
    <t>b/a</t>
  </si>
  <si>
    <t>b/b</t>
  </si>
  <si>
    <t>c/a</t>
  </si>
  <si>
    <t>c/b</t>
  </si>
  <si>
    <t>c/c</t>
  </si>
  <si>
    <t>c/d</t>
  </si>
  <si>
    <t>d/a</t>
  </si>
  <si>
    <t>d/b</t>
  </si>
  <si>
    <t>d/c</t>
  </si>
  <si>
    <t>d/d</t>
  </si>
  <si>
    <t>f/a</t>
  </si>
  <si>
    <t>f/b</t>
  </si>
  <si>
    <t>f/c</t>
  </si>
  <si>
    <t>f/d</t>
  </si>
  <si>
    <t>f/f</t>
  </si>
  <si>
    <t>Possible substitution for ECON: AS 233 or AS 241. However, only when space in these classes is available*</t>
  </si>
  <si>
    <t>AS Production Course**</t>
  </si>
  <si>
    <t>*AS 233 and AS 241 are offered every fall and spring semester and fill very quickly. Students are encouraged to take them as early as possible, however, second year spring is the likely the first available opportunity</t>
  </si>
  <si>
    <t>**AS Production Courses are encouraged to take as early as possible, however these courses may still be completed in the fourth year.</t>
  </si>
  <si>
    <r>
      <rPr>
        <b/>
        <sz val="9"/>
        <color rgb="FFFF0000"/>
        <rFont val="Calibri"/>
        <family val="2"/>
      </rPr>
      <t>Prerequisites</t>
    </r>
    <r>
      <rPr>
        <b/>
        <sz val="9"/>
        <rFont val="Calibri"/>
        <family val="2"/>
      </rPr>
      <t>/Comments</t>
    </r>
  </si>
  <si>
    <t>Elementary Organic Chemistry/Lab OR Organic &amp; Biochemistry/Lab OR Organic Chemistry/Lab</t>
  </si>
  <si>
    <t>Information Subject to Change.  This check sheet is not a contract.</t>
  </si>
  <si>
    <t>For all classes with graded labs enter the grade in the cell as: lecture grade/lab grade (example: A/B)</t>
  </si>
  <si>
    <t>a</t>
  </si>
  <si>
    <t>d</t>
  </si>
  <si>
    <t>BIO 101/L or 151/L</t>
  </si>
  <si>
    <t>BIO 103/L or 153/L</t>
  </si>
  <si>
    <t>Applied Nutrition/Lab*</t>
  </si>
  <si>
    <t>Introduction to Meat Science/Lab*</t>
  </si>
  <si>
    <t>AS 101/101L</t>
  </si>
  <si>
    <t>Course # and Title</t>
  </si>
  <si>
    <r>
      <rPr>
        <sz val="10"/>
        <color rgb="FFFF0000"/>
        <rFont val="Calibri"/>
        <family val="2"/>
        <scheme val="minor"/>
      </rPr>
      <t>Prerequsites</t>
    </r>
    <r>
      <rPr>
        <sz val="10"/>
        <rFont val="Calibri"/>
        <family val="2"/>
        <scheme val="minor"/>
      </rPr>
      <t>/Comments</t>
    </r>
  </si>
  <si>
    <t>AS 345/L Value Added Meats Production</t>
  </si>
  <si>
    <r>
      <rPr>
        <sz val="10"/>
        <color rgb="FFFF0000"/>
        <rFont val="Calibri"/>
        <family val="2"/>
        <scheme val="minor"/>
      </rPr>
      <t>Prereq AS 241</t>
    </r>
    <r>
      <rPr>
        <sz val="10"/>
        <color theme="1"/>
        <rFont val="Calibri"/>
        <family val="2"/>
        <scheme val="minor"/>
      </rPr>
      <t>; Fall Only</t>
    </r>
  </si>
  <si>
    <t>AS 365/L Horse Production/Lab</t>
  </si>
  <si>
    <r>
      <rPr>
        <sz val="10"/>
        <color rgb="FFFF0000"/>
        <rFont val="Calibri"/>
        <family val="2"/>
        <scheme val="minor"/>
      </rPr>
      <t>Prereq AS 101 or AS 104 and AS 220 or AS 233</t>
    </r>
    <r>
      <rPr>
        <sz val="10"/>
        <color theme="1"/>
        <rFont val="Calibri"/>
        <family val="2"/>
        <scheme val="minor"/>
      </rPr>
      <t>; Spring Only</t>
    </r>
  </si>
  <si>
    <r>
      <rPr>
        <sz val="10"/>
        <color rgb="FFFF0000"/>
        <rFont val="Calibri"/>
        <family val="2"/>
        <scheme val="minor"/>
      </rPr>
      <t>Prereq AS 241</t>
    </r>
    <r>
      <rPr>
        <sz val="10"/>
        <color theme="1"/>
        <rFont val="Calibri"/>
        <family val="2"/>
        <scheme val="minor"/>
      </rPr>
      <t>; Spring Only</t>
    </r>
  </si>
  <si>
    <t xml:space="preserve">AS 474/L Beef Cattle Production/Lab               </t>
  </si>
  <si>
    <r>
      <rPr>
        <sz val="10"/>
        <color rgb="FFFF0000"/>
        <rFont val="Calibri"/>
        <family val="2"/>
        <scheme val="minor"/>
      </rPr>
      <t>Prereq AS 101 and AS 233</t>
    </r>
    <r>
      <rPr>
        <sz val="10"/>
        <color theme="1"/>
        <rFont val="Calibri"/>
        <family val="2"/>
        <scheme val="minor"/>
      </rPr>
      <t>;  Fall or Spring semester</t>
    </r>
  </si>
  <si>
    <r>
      <rPr>
        <sz val="10"/>
        <color rgb="FFFF0000"/>
        <rFont val="Calibri"/>
        <family val="2"/>
        <scheme val="minor"/>
      </rPr>
      <t>Prereq AS 233</t>
    </r>
    <r>
      <rPr>
        <sz val="10"/>
        <color theme="1"/>
        <rFont val="Calibri"/>
        <family val="2"/>
        <scheme val="minor"/>
      </rPr>
      <t>; Spring Only</t>
    </r>
  </si>
  <si>
    <t>AS 477/L Sheep and Wool Production/Lab</t>
  </si>
  <si>
    <r>
      <rPr>
        <sz val="10"/>
        <color rgb="FFFF0000"/>
        <rFont val="Calibri"/>
        <family val="2"/>
        <scheme val="minor"/>
      </rPr>
      <t>Prereq AS 101 and AS 233</t>
    </r>
    <r>
      <rPr>
        <sz val="10"/>
        <color theme="1"/>
        <rFont val="Calibri"/>
        <family val="2"/>
        <scheme val="minor"/>
      </rPr>
      <t>; Fall Only</t>
    </r>
  </si>
  <si>
    <t>AS 478/L Swine Production/ Lab</t>
  </si>
  <si>
    <r>
      <rPr>
        <sz val="10"/>
        <color rgb="FFFF0000"/>
        <rFont val="Calibri"/>
        <family val="2"/>
        <scheme val="minor"/>
      </rPr>
      <t>Prereq AS 101 and AS 233</t>
    </r>
    <r>
      <rPr>
        <sz val="10"/>
        <color theme="1"/>
        <rFont val="Calibri"/>
        <family val="2"/>
        <scheme val="minor"/>
      </rPr>
      <t>;  Spring Only</t>
    </r>
  </si>
  <si>
    <r>
      <rPr>
        <b/>
        <sz val="10"/>
        <color rgb="FFFF0000"/>
        <rFont val="Calibri"/>
        <family val="2"/>
        <scheme val="minor"/>
      </rPr>
      <t>Prerequsites</t>
    </r>
    <r>
      <rPr>
        <b/>
        <sz val="10"/>
        <rFont val="Calibri"/>
        <family val="2"/>
        <scheme val="minor"/>
      </rPr>
      <t>/Comments</t>
    </r>
  </si>
  <si>
    <t xml:space="preserve">ACCT 211 Principles of Accounting II </t>
  </si>
  <si>
    <t>AGEC 271 Farm &amp; Ranch Management</t>
  </si>
  <si>
    <t xml:space="preserve">AGEC 352 Agricultural Law </t>
  </si>
  <si>
    <r>
      <rPr>
        <sz val="10"/>
        <color rgb="FFFF0000"/>
        <rFont val="Calibri"/>
        <family val="2"/>
        <scheme val="minor"/>
      </rPr>
      <t>Prereq BADM 350;</t>
    </r>
    <r>
      <rPr>
        <sz val="10"/>
        <color theme="1"/>
        <rFont val="Calibri"/>
        <family val="2"/>
        <scheme val="minor"/>
      </rPr>
      <t xml:space="preserve"> Spring Only </t>
    </r>
  </si>
  <si>
    <t>AGEC 354 Ag Marketing &amp; Prices</t>
  </si>
  <si>
    <t>AGEC 364 Intro to Cooperatives</t>
  </si>
  <si>
    <t>AGEC 371 Ag Business Management</t>
  </si>
  <si>
    <t xml:space="preserve">AGEC 454 Econ of Grain &amp; Livestock Marketing </t>
  </si>
  <si>
    <r>
      <rPr>
        <sz val="10"/>
        <color rgb="FFFF0000"/>
        <rFont val="Calibri"/>
        <family val="2"/>
        <scheme val="minor"/>
      </rPr>
      <t xml:space="preserve">Prereq AGEC 354; </t>
    </r>
    <r>
      <rPr>
        <sz val="10"/>
        <color theme="1"/>
        <rFont val="Calibri"/>
        <family val="2"/>
        <scheme val="minor"/>
      </rPr>
      <t xml:space="preserve">Spring Only </t>
    </r>
  </si>
  <si>
    <t>AGEC 471 Adv. Farm &amp; Ranch Management</t>
  </si>
  <si>
    <t xml:space="preserve">AGEC 479 Agricultural Policy </t>
  </si>
  <si>
    <t xml:space="preserve">AGEC 484 Trade Commodities </t>
  </si>
  <si>
    <r>
      <rPr>
        <sz val="10"/>
        <color rgb="FFFF0000"/>
        <rFont val="Calibri"/>
        <family val="2"/>
        <scheme val="minor"/>
      </rPr>
      <t>Prereq AGEC 354;</t>
    </r>
    <r>
      <rPr>
        <sz val="10"/>
        <color theme="1"/>
        <rFont val="Calibri"/>
        <family val="2"/>
        <scheme val="minor"/>
      </rPr>
      <t xml:space="preserve"> Fall Only </t>
    </r>
  </si>
  <si>
    <t>BADM 280 Personal Finance</t>
  </si>
  <si>
    <t xml:space="preserve">BADM 310 Business Finance </t>
  </si>
  <si>
    <t>BADM 334 Small Business Management</t>
  </si>
  <si>
    <t>BADM 350 Legal Environment of Business</t>
  </si>
  <si>
    <t>BADM 351 Business Law I</t>
  </si>
  <si>
    <t>BADM 360 Organization &amp; Management</t>
  </si>
  <si>
    <t>BADM 474 Personal Selling</t>
  </si>
  <si>
    <t>ECON 330 Money and Banking</t>
  </si>
  <si>
    <t xml:space="preserve">ECON 370 Marketing </t>
  </si>
  <si>
    <t xml:space="preserve">STAT 281 Intro to Statistics </t>
  </si>
  <si>
    <t>Prereq AGEC 271 or ECON 201</t>
  </si>
  <si>
    <r>
      <rPr>
        <sz val="10"/>
        <color rgb="FFFF0000"/>
        <rFont val="Calibri"/>
        <family val="2"/>
        <scheme val="minor"/>
      </rPr>
      <t>Prereq BADM 350</t>
    </r>
    <r>
      <rPr>
        <sz val="10"/>
        <color theme="1"/>
        <rFont val="Calibri"/>
        <family val="2"/>
        <scheme val="minor"/>
      </rPr>
      <t xml:space="preserve">; Fall Only </t>
    </r>
  </si>
  <si>
    <t>Spring Only</t>
  </si>
  <si>
    <t>Introduction to Animal Science*</t>
  </si>
  <si>
    <t>Introduction to Meat Science*</t>
  </si>
  <si>
    <t>AS 104/104L</t>
  </si>
  <si>
    <t>Introduction to Horse Management*</t>
  </si>
  <si>
    <t>AS 105</t>
  </si>
  <si>
    <t>Western Riding*</t>
  </si>
  <si>
    <t>AS 106</t>
  </si>
  <si>
    <t>English Riding*</t>
  </si>
  <si>
    <t>AS 200</t>
  </si>
  <si>
    <t xml:space="preserve">Introduction to Meat Judging </t>
  </si>
  <si>
    <t>AS 201</t>
  </si>
  <si>
    <t>Introduction to Livestock Judging</t>
  </si>
  <si>
    <t>AS 213</t>
  </si>
  <si>
    <t>Equine Health &amp; Diseases</t>
  </si>
  <si>
    <t>AGEC 364</t>
  </si>
  <si>
    <t>Introduction to Cooperatives</t>
  </si>
  <si>
    <t>AGEC 371</t>
  </si>
  <si>
    <t>Ag Business Management</t>
  </si>
  <si>
    <t>BADM 280</t>
  </si>
  <si>
    <t>Personal Finance</t>
  </si>
  <si>
    <t>BAD 334</t>
  </si>
  <si>
    <t>Small Business Management</t>
  </si>
  <si>
    <t>BADM 350</t>
  </si>
  <si>
    <t>Legal Environment of Business</t>
  </si>
  <si>
    <t>BADM 360</t>
  </si>
  <si>
    <t>Organization &amp; Management</t>
  </si>
  <si>
    <t>BADM 474</t>
  </si>
  <si>
    <t>Personal Selling</t>
  </si>
  <si>
    <t>*Course does not have a prerequisite, however space is often limited</t>
  </si>
  <si>
    <r>
      <t xml:space="preserve">Prereq VET 223; </t>
    </r>
    <r>
      <rPr>
        <sz val="9"/>
        <rFont val="Calibri"/>
        <family val="2"/>
      </rPr>
      <t>Fall ONLY</t>
    </r>
  </si>
  <si>
    <t>VET 223/223L</t>
  </si>
  <si>
    <t>Prereq AS 223</t>
  </si>
  <si>
    <t>ECON 202</t>
  </si>
  <si>
    <t>Principles of Macroeconomics</t>
  </si>
  <si>
    <t>AGEC 473/L Rural Real Estate Appraisal</t>
  </si>
  <si>
    <t>AGEC 478 Agricultural Finance/Lab</t>
  </si>
  <si>
    <t xml:space="preserve">AS 475 Feedlot Operations &amp; Management  </t>
  </si>
  <si>
    <t>AGEC 421 Farming &amp; Food Systems Economics</t>
  </si>
  <si>
    <t>AS 441 Adv. Meat Science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</si>
</sst>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1"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9"/>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0"/>
      <color theme="1"/>
      <name val="Calibri"/>
      <family val="2"/>
      <scheme val="minor"/>
    </font>
    <font>
      <sz val="9"/>
      <color theme="1"/>
      <name val="Calibri"/>
      <family val="2"/>
      <scheme val="minor"/>
    </font>
    <font>
      <u/>
      <sz val="9"/>
      <name val="Calibri"/>
      <family val="2"/>
    </font>
    <font>
      <sz val="9"/>
      <color rgb="FF000000"/>
      <name val="Calibri"/>
      <family val="2"/>
    </font>
    <font>
      <sz val="9"/>
      <color theme="1"/>
      <name val="Calibri"/>
      <family val="2"/>
    </font>
    <font>
      <u/>
      <sz val="9"/>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sz val="9"/>
      <color rgb="FFFF0000"/>
      <name val="Calibri"/>
      <family val="2"/>
    </font>
    <font>
      <sz val="9"/>
      <color rgb="FFFF0000"/>
      <name val="Calibri"/>
      <family val="2"/>
      <scheme val="minor"/>
    </font>
    <font>
      <b/>
      <sz val="14"/>
      <color theme="1"/>
      <name val="Calibri"/>
      <family val="2"/>
      <scheme val="minor"/>
    </font>
    <font>
      <b/>
      <sz val="14"/>
      <color rgb="FF000000"/>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
      <sz val="12"/>
      <color theme="1"/>
      <name val="Calibri"/>
      <family val="2"/>
      <scheme val="minor"/>
    </font>
  </fonts>
  <fills count="17">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7" tint="0.79998168889431442"/>
        <bgColor rgb="FF000000"/>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top style="double">
        <color indexed="64"/>
      </top>
      <bottom style="thin">
        <color indexed="64"/>
      </bottom>
      <diagonal/>
    </border>
    <border>
      <left style="hair">
        <color indexed="64"/>
      </left>
      <right/>
      <top style="hair">
        <color indexed="64"/>
      </top>
      <bottom style="hair">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255">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applyAlignment="1">
      <alignment horizontal="center"/>
    </xf>
    <xf numFmtId="0" fontId="9" fillId="0" borderId="3" xfId="2" applyFont="1" applyFill="1" applyBorder="1"/>
    <xf numFmtId="0" fontId="6" fillId="0" borderId="3" xfId="2" applyFont="1" applyFill="1" applyBorder="1"/>
    <xf numFmtId="0" fontId="10" fillId="0" borderId="0" xfId="2" applyFont="1" applyFill="1" applyBorder="1" applyAlignment="1">
      <alignment horizontal="center"/>
    </xf>
    <xf numFmtId="0" fontId="6" fillId="0" borderId="3" xfId="2" applyFont="1" applyFill="1" applyBorder="1" applyAlignment="1">
      <alignment horizontal="center"/>
    </xf>
    <xf numFmtId="0" fontId="6" fillId="0" borderId="3" xfId="0" applyFont="1" applyFill="1" applyBorder="1"/>
    <xf numFmtId="0" fontId="6" fillId="0" borderId="4" xfId="2" applyFont="1" applyFill="1" applyBorder="1" applyAlignment="1">
      <alignment horizontal="center"/>
    </xf>
    <xf numFmtId="0" fontId="6" fillId="0" borderId="10" xfId="2" applyFont="1" applyFill="1" applyBorder="1" applyAlignment="1">
      <alignment horizontal="center"/>
    </xf>
    <xf numFmtId="0" fontId="6" fillId="0" borderId="12" xfId="2" applyFont="1" applyFill="1" applyBorder="1" applyAlignment="1">
      <alignment horizontal="center"/>
    </xf>
    <xf numFmtId="0" fontId="6" fillId="0" borderId="13" xfId="2" applyFont="1" applyFill="1" applyBorder="1" applyAlignment="1">
      <alignment horizontal="center"/>
    </xf>
    <xf numFmtId="0" fontId="6" fillId="0" borderId="3" xfId="2" applyFont="1" applyFill="1" applyBorder="1" applyAlignment="1">
      <alignment horizontal="left"/>
    </xf>
    <xf numFmtId="0" fontId="6" fillId="0" borderId="3" xfId="2" quotePrefix="1" applyFont="1" applyFill="1" applyBorder="1" applyAlignment="1">
      <alignment horizontal="left"/>
    </xf>
    <xf numFmtId="0" fontId="6" fillId="0" borderId="13" xfId="2" applyFont="1" applyFill="1" applyBorder="1" applyAlignment="1">
      <alignment horizontal="left"/>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4" borderId="0" xfId="2" applyFont="1" applyFill="1" applyBorder="1" applyAlignment="1"/>
    <xf numFmtId="0" fontId="6" fillId="5" borderId="0" xfId="2" applyFont="1" applyFill="1" applyBorder="1"/>
    <xf numFmtId="0" fontId="6" fillId="5" borderId="0" xfId="2" applyFont="1" applyFill="1" applyBorder="1" applyAlignment="1"/>
    <xf numFmtId="0" fontId="4" fillId="0" borderId="0" xfId="2"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12" fillId="0" borderId="0" xfId="0" applyFont="1" applyFill="1" applyBorder="1" applyAlignment="1">
      <alignment horizontal="center"/>
    </xf>
    <xf numFmtId="0" fontId="8" fillId="0" borderId="0" xfId="0" applyFont="1" applyFill="1" applyBorder="1" applyAlignment="1">
      <alignment horizontal="center"/>
    </xf>
    <xf numFmtId="0" fontId="13" fillId="0" borderId="8" xfId="0" quotePrefix="1" applyFont="1" applyFill="1" applyBorder="1" applyAlignment="1">
      <alignment horizontal="center"/>
    </xf>
    <xf numFmtId="0" fontId="13" fillId="0" borderId="8"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13" fillId="0" borderId="0"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6" fillId="3" borderId="3" xfId="1" applyFont="1" applyFill="1" applyBorder="1"/>
    <xf numFmtId="0" fontId="6" fillId="6" borderId="3" xfId="1"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7"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xf numFmtId="0" fontId="6" fillId="0" borderId="16" xfId="2" applyFont="1" applyFill="1" applyBorder="1" applyAlignment="1">
      <alignment horizontal="left"/>
    </xf>
    <xf numFmtId="0" fontId="9" fillId="0" borderId="3" xfId="2" applyFont="1" applyFill="1" applyBorder="1" applyAlignment="1">
      <alignment horizontal="center"/>
    </xf>
    <xf numFmtId="0" fontId="24" fillId="0" borderId="3" xfId="0" applyFont="1" applyBorder="1"/>
    <xf numFmtId="0" fontId="26" fillId="2" borderId="0" xfId="2" applyFont="1" applyFill="1" applyBorder="1" applyAlignment="1">
      <alignment horizontal="left" readingOrder="1"/>
    </xf>
    <xf numFmtId="0" fontId="25" fillId="0" borderId="0" xfId="2" applyFont="1" applyFill="1" applyBorder="1"/>
    <xf numFmtId="0" fontId="26" fillId="0" borderId="0" xfId="2" applyFont="1" applyFill="1" applyBorder="1" applyAlignment="1">
      <alignment horizontal="left" readingOrder="1"/>
    </xf>
    <xf numFmtId="0" fontId="26" fillId="0" borderId="0" xfId="2" applyFont="1" applyFill="1" applyBorder="1" applyAlignment="1">
      <alignment horizontal="center"/>
    </xf>
    <xf numFmtId="0" fontId="7" fillId="0" borderId="3" xfId="2" applyFont="1" applyFill="1" applyBorder="1"/>
    <xf numFmtId="0" fontId="8" fillId="0" borderId="0" xfId="2" applyFont="1" applyFill="1" applyBorder="1" applyAlignment="1">
      <alignment horizontal="center"/>
    </xf>
    <xf numFmtId="0" fontId="8" fillId="0" borderId="0" xfId="2" applyFont="1" applyFill="1" applyBorder="1"/>
    <xf numFmtId="0" fontId="8" fillId="0" borderId="0" xfId="2" applyFont="1" applyFill="1" applyBorder="1" applyAlignment="1">
      <alignment horizontal="left"/>
    </xf>
    <xf numFmtId="0" fontId="6" fillId="10" borderId="3" xfId="1" applyFont="1" applyFill="1" applyBorder="1"/>
    <xf numFmtId="0" fontId="6" fillId="10" borderId="0" xfId="2" applyFont="1" applyFill="1" applyBorder="1"/>
    <xf numFmtId="0" fontId="6" fillId="10" borderId="0" xfId="2" applyFont="1" applyFill="1" applyBorder="1" applyAlignment="1"/>
    <xf numFmtId="0" fontId="6" fillId="2" borderId="3" xfId="0" applyFont="1" applyFill="1" applyBorder="1"/>
    <xf numFmtId="0" fontId="6" fillId="7" borderId="3" xfId="0" applyFont="1" applyFill="1" applyBorder="1"/>
    <xf numFmtId="0" fontId="6" fillId="7" borderId="3" xfId="0" applyFont="1" applyFill="1" applyBorder="1" applyAlignment="1">
      <alignment horizontal="center"/>
    </xf>
    <xf numFmtId="0" fontId="6" fillId="8" borderId="3" xfId="0" applyFont="1" applyFill="1" applyBorder="1"/>
    <xf numFmtId="0" fontId="13" fillId="0" borderId="0" xfId="0" applyFont="1" applyFill="1" applyBorder="1" applyAlignment="1">
      <alignment horizontal="center"/>
    </xf>
    <xf numFmtId="0" fontId="6" fillId="0" borderId="0" xfId="1" applyFont="1" applyFill="1" applyBorder="1" applyAlignment="1">
      <alignment horizontal="left"/>
    </xf>
    <xf numFmtId="0" fontId="9" fillId="0" borderId="0" xfId="1" applyFont="1" applyFill="1" applyBorder="1" applyAlignment="1">
      <alignment horizontal="left"/>
    </xf>
    <xf numFmtId="0" fontId="6" fillId="10" borderId="3" xfId="1" applyFont="1" applyFill="1" applyBorder="1" applyAlignment="1">
      <alignment horizontal="left"/>
    </xf>
    <xf numFmtId="0" fontId="6" fillId="0" borderId="9" xfId="2" applyFont="1" applyFill="1" applyBorder="1" applyAlignment="1">
      <alignment horizontal="center"/>
    </xf>
    <xf numFmtId="0" fontId="7" fillId="0" borderId="0" xfId="0" applyFont="1" applyFill="1" applyBorder="1" applyAlignment="1"/>
    <xf numFmtId="0" fontId="7" fillId="0" borderId="8" xfId="0" applyFont="1" applyFill="1" applyBorder="1" applyAlignment="1">
      <alignment horizontal="left"/>
    </xf>
    <xf numFmtId="0" fontId="21" fillId="2" borderId="3" xfId="0" applyFont="1" applyFill="1" applyBorder="1"/>
    <xf numFmtId="0" fontId="21" fillId="2" borderId="3"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24" fillId="0" borderId="0" xfId="0" applyFont="1" applyAlignment="1">
      <alignment horizontal="center"/>
    </xf>
    <xf numFmtId="0" fontId="6" fillId="3" borderId="3" xfId="1" applyFont="1" applyFill="1" applyBorder="1" applyAlignment="1">
      <alignment horizontal="center"/>
    </xf>
    <xf numFmtId="0" fontId="9" fillId="0" borderId="0" xfId="1" applyFont="1" applyFill="1" applyBorder="1" applyAlignment="1">
      <alignment horizontal="center"/>
    </xf>
    <xf numFmtId="0" fontId="6" fillId="10" borderId="3" xfId="1" applyFont="1" applyFill="1" applyBorder="1" applyAlignment="1">
      <alignment horizontal="center"/>
    </xf>
    <xf numFmtId="0" fontId="6" fillId="6" borderId="3" xfId="1" applyFont="1" applyFill="1" applyBorder="1" applyAlignment="1">
      <alignment horizontal="center"/>
    </xf>
    <xf numFmtId="0" fontId="6" fillId="8" borderId="3" xfId="0" applyFont="1" applyFill="1" applyBorder="1" applyAlignment="1">
      <alignment horizontal="center"/>
    </xf>
    <xf numFmtId="0" fontId="24" fillId="0" borderId="3" xfId="0" applyFont="1" applyBorder="1" applyAlignment="1">
      <alignment horizontal="left"/>
    </xf>
    <xf numFmtId="0" fontId="6" fillId="0" borderId="3" xfId="3" applyFont="1" applyFill="1" applyBorder="1" applyAlignment="1">
      <alignment horizontal="left"/>
    </xf>
    <xf numFmtId="0" fontId="6" fillId="0" borderId="4" xfId="0" applyFont="1" applyFill="1" applyBorder="1" applyAlignment="1">
      <alignment horizontal="left"/>
    </xf>
    <xf numFmtId="0" fontId="6" fillId="0" borderId="0" xfId="2" quotePrefix="1" applyFont="1" applyFill="1" applyBorder="1" applyAlignment="1">
      <alignment horizontal="left"/>
    </xf>
    <xf numFmtId="0" fontId="7" fillId="0" borderId="0" xfId="0" applyFont="1" applyFill="1" applyBorder="1" applyAlignment="1">
      <alignment horizontal="left"/>
    </xf>
    <xf numFmtId="0" fontId="24" fillId="0" borderId="0" xfId="0" applyFont="1" applyAlignment="1">
      <alignment horizontal="left"/>
    </xf>
    <xf numFmtId="0" fontId="13" fillId="0" borderId="0" xfId="0" applyFont="1" applyFill="1" applyBorder="1" applyAlignment="1">
      <alignment horizontal="left"/>
    </xf>
    <xf numFmtId="0" fontId="7" fillId="0" borderId="0" xfId="0" applyFont="1" applyFill="1" applyBorder="1" applyAlignment="1">
      <alignment horizontal="left" wrapText="1"/>
    </xf>
    <xf numFmtId="0" fontId="6" fillId="6" borderId="3" xfId="1" applyFont="1" applyFill="1" applyBorder="1" applyAlignment="1">
      <alignment horizontal="left"/>
    </xf>
    <xf numFmtId="0" fontId="6" fillId="8" borderId="3" xfId="0" applyFont="1" applyFill="1" applyBorder="1" applyAlignment="1">
      <alignment horizontal="left"/>
    </xf>
    <xf numFmtId="0" fontId="27" fillId="0" borderId="3" xfId="2" applyFont="1" applyFill="1" applyBorder="1" applyAlignment="1">
      <alignment horizontal="left"/>
    </xf>
    <xf numFmtId="0" fontId="27" fillId="0" borderId="3" xfId="2" applyFont="1" applyFill="1" applyBorder="1" applyAlignment="1">
      <alignment horizontal="center"/>
    </xf>
    <xf numFmtId="0" fontId="27" fillId="0" borderId="3" xfId="0" applyFont="1" applyFill="1" applyBorder="1"/>
    <xf numFmtId="0" fontId="27" fillId="0" borderId="3" xfId="0" applyFont="1" applyFill="1" applyBorder="1" applyAlignment="1">
      <alignment horizontal="left"/>
    </xf>
    <xf numFmtId="0" fontId="27" fillId="0" borderId="3" xfId="2" quotePrefix="1" applyFont="1" applyFill="1" applyBorder="1" applyAlignment="1">
      <alignment horizontal="left"/>
    </xf>
    <xf numFmtId="0" fontId="27" fillId="0" borderId="7" xfId="2" applyFont="1" applyFill="1" applyBorder="1" applyAlignment="1">
      <alignment horizontal="center"/>
    </xf>
    <xf numFmtId="0" fontId="28" fillId="0" borderId="0" xfId="0" applyFont="1" applyAlignment="1">
      <alignment horizontal="center"/>
    </xf>
    <xf numFmtId="0" fontId="13" fillId="0" borderId="0" xfId="1" applyFont="1" applyFill="1" applyBorder="1" applyAlignment="1">
      <alignment horizontal="center"/>
    </xf>
    <xf numFmtId="0" fontId="18" fillId="0" borderId="0" xfId="4" applyFont="1" applyAlignment="1">
      <alignment horizontal="right"/>
    </xf>
    <xf numFmtId="0" fontId="19" fillId="0" borderId="1" xfId="4" applyFont="1" applyBorder="1"/>
    <xf numFmtId="0" fontId="8" fillId="0" borderId="0" xfId="4" applyFont="1" applyFill="1" applyBorder="1" applyAlignment="1">
      <alignment horizontal="left"/>
    </xf>
    <xf numFmtId="0" fontId="10" fillId="0" borderId="0" xfId="4" applyFont="1" applyFill="1" applyBorder="1" applyAlignment="1">
      <alignment horizontal="center"/>
    </xf>
    <xf numFmtId="0" fontId="6" fillId="0" borderId="0" xfId="4" applyFont="1" applyFill="1" applyBorder="1" applyAlignment="1">
      <alignment horizontal="left"/>
    </xf>
    <xf numFmtId="0" fontId="6" fillId="0" borderId="0" xfId="4" applyFont="1" applyFill="1" applyBorder="1"/>
    <xf numFmtId="0" fontId="18" fillId="0" borderId="0" xfId="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4" applyFont="1" applyBorder="1" applyAlignment="1">
      <alignment horizontal="center"/>
    </xf>
    <xf numFmtId="0" fontId="8" fillId="0" borderId="0" xfId="4" applyFont="1" applyFill="1" applyBorder="1" applyAlignment="1">
      <alignment horizontal="center"/>
    </xf>
    <xf numFmtId="0" fontId="4" fillId="0" borderId="0" xfId="4" applyFont="1" applyFill="1" applyBorder="1" applyAlignment="1">
      <alignment horizontal="center"/>
    </xf>
    <xf numFmtId="0" fontId="7" fillId="0" borderId="17" xfId="0" applyFont="1" applyFill="1" applyBorder="1" applyAlignment="1">
      <alignment horizontal="left"/>
    </xf>
    <xf numFmtId="0" fontId="32" fillId="0" borderId="10" xfId="0" applyFont="1" applyBorder="1"/>
    <xf numFmtId="0" fontId="32"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1" borderId="22" xfId="3" applyFill="1" applyBorder="1" applyAlignment="1">
      <alignment vertical="top"/>
    </xf>
    <xf numFmtId="0" fontId="0" fillId="11" borderId="23" xfId="0" applyFill="1" applyBorder="1"/>
    <xf numFmtId="0" fontId="0" fillId="11" borderId="24" xfId="0" applyFill="1" applyBorder="1" applyAlignment="1">
      <alignment horizontal="center"/>
    </xf>
    <xf numFmtId="0" fontId="0" fillId="0" borderId="0" xfId="0" applyAlignment="1">
      <alignment horizontal="center"/>
    </xf>
    <xf numFmtId="0" fontId="6" fillId="8" borderId="6" xfId="0" applyFont="1" applyFill="1" applyBorder="1"/>
    <xf numFmtId="0" fontId="6" fillId="8" borderId="0" xfId="2" applyFont="1" applyFill="1" applyBorder="1" applyAlignment="1">
      <alignment horizontal="center"/>
    </xf>
    <xf numFmtId="0" fontId="6" fillId="8" borderId="3" xfId="2" applyFont="1" applyFill="1" applyBorder="1"/>
    <xf numFmtId="0" fontId="6" fillId="8" borderId="3" xfId="2" applyFont="1" applyFill="1" applyBorder="1" applyAlignment="1">
      <alignment horizontal="center"/>
    </xf>
    <xf numFmtId="0" fontId="6" fillId="8" borderId="6" xfId="0" applyFont="1" applyFill="1" applyBorder="1" applyAlignment="1">
      <alignment horizontal="center"/>
    </xf>
    <xf numFmtId="0" fontId="6" fillId="8" borderId="3" xfId="2" applyFont="1" applyFill="1" applyBorder="1" applyAlignment="1">
      <alignment horizontal="left"/>
    </xf>
    <xf numFmtId="0" fontId="6" fillId="8" borderId="3" xfId="2" applyNumberFormat="1" applyFont="1" applyFill="1" applyBorder="1" applyAlignment="1">
      <alignment horizontal="left"/>
    </xf>
    <xf numFmtId="0" fontId="9" fillId="8" borderId="3" xfId="2" applyFont="1" applyFill="1" applyBorder="1" applyAlignment="1">
      <alignment horizontal="left"/>
    </xf>
    <xf numFmtId="0" fontId="6" fillId="9" borderId="3" xfId="2" applyFont="1" applyFill="1" applyBorder="1"/>
    <xf numFmtId="0" fontId="6" fillId="9" borderId="3" xfId="2" applyFont="1" applyFill="1" applyBorder="1" applyAlignment="1">
      <alignment horizontal="center"/>
    </xf>
    <xf numFmtId="0" fontId="24" fillId="9" borderId="5" xfId="0" applyFont="1" applyFill="1" applyBorder="1"/>
    <xf numFmtId="0" fontId="24" fillId="9" borderId="0" xfId="0" applyFont="1" applyFill="1" applyAlignment="1">
      <alignment horizontal="left"/>
    </xf>
    <xf numFmtId="0" fontId="9" fillId="9" borderId="5" xfId="2" applyFont="1" applyFill="1" applyBorder="1" applyAlignment="1">
      <alignment horizontal="left"/>
    </xf>
    <xf numFmtId="0" fontId="6" fillId="9" borderId="5" xfId="2" applyFont="1" applyFill="1" applyBorder="1" applyAlignment="1">
      <alignment horizontal="center"/>
    </xf>
    <xf numFmtId="0" fontId="6" fillId="9" borderId="3" xfId="2" applyFont="1" applyFill="1" applyBorder="1" applyAlignment="1">
      <alignment horizontal="left"/>
    </xf>
    <xf numFmtId="0" fontId="9" fillId="9" borderId="3" xfId="2" applyFont="1" applyFill="1" applyBorder="1" applyAlignment="1">
      <alignment horizontal="left"/>
    </xf>
    <xf numFmtId="0" fontId="24" fillId="9" borderId="3" xfId="0" applyFont="1" applyFill="1" applyBorder="1"/>
    <xf numFmtId="0" fontId="24" fillId="9" borderId="3" xfId="0" applyFont="1" applyFill="1" applyBorder="1" applyAlignment="1">
      <alignment horizontal="left"/>
    </xf>
    <xf numFmtId="0" fontId="6" fillId="9" borderId="3" xfId="3" applyFont="1" applyFill="1" applyBorder="1" applyAlignment="1">
      <alignment horizontal="left"/>
    </xf>
    <xf numFmtId="0" fontId="6" fillId="8" borderId="3" xfId="3" applyFont="1" applyFill="1" applyBorder="1" applyAlignment="1">
      <alignment horizontal="left"/>
    </xf>
    <xf numFmtId="0" fontId="6" fillId="8" borderId="6" xfId="2" applyFont="1" applyFill="1" applyBorder="1"/>
    <xf numFmtId="0" fontId="6" fillId="8" borderId="6" xfId="2" applyFont="1" applyFill="1" applyBorder="1" applyAlignment="1">
      <alignment horizontal="center"/>
    </xf>
    <xf numFmtId="0" fontId="6" fillId="13" borderId="3" xfId="2" applyFont="1" applyFill="1" applyBorder="1"/>
    <xf numFmtId="0" fontId="6" fillId="13" borderId="3" xfId="2" applyFont="1" applyFill="1" applyBorder="1" applyAlignment="1">
      <alignment horizontal="left"/>
    </xf>
    <xf numFmtId="0" fontId="6" fillId="13" borderId="3" xfId="2" applyFont="1" applyFill="1" applyBorder="1" applyAlignment="1">
      <alignment horizontal="center"/>
    </xf>
    <xf numFmtId="0" fontId="33" fillId="8" borderId="3" xfId="2" applyFont="1" applyFill="1" applyBorder="1" applyAlignment="1">
      <alignment horizontal="left"/>
    </xf>
    <xf numFmtId="0" fontId="33" fillId="8" borderId="3" xfId="0" applyFont="1" applyFill="1" applyBorder="1" applyAlignment="1">
      <alignment horizontal="left"/>
    </xf>
    <xf numFmtId="0" fontId="33" fillId="9" borderId="3" xfId="2" applyFont="1" applyFill="1" applyBorder="1" applyAlignment="1">
      <alignment horizontal="left"/>
    </xf>
    <xf numFmtId="0" fontId="33" fillId="8" borderId="3" xfId="2" applyFont="1" applyFill="1" applyBorder="1"/>
    <xf numFmtId="0" fontId="6" fillId="13" borderId="3" xfId="3" applyFont="1" applyFill="1" applyBorder="1" applyAlignment="1">
      <alignment horizontal="left"/>
    </xf>
    <xf numFmtId="0" fontId="27" fillId="8" borderId="3" xfId="0" applyFont="1" applyFill="1" applyBorder="1"/>
    <xf numFmtId="0" fontId="27" fillId="8" borderId="3" xfId="0" applyFont="1" applyFill="1" applyBorder="1" applyAlignment="1">
      <alignment horizontal="left"/>
    </xf>
    <xf numFmtId="0" fontId="27" fillId="8" borderId="3" xfId="2" applyFont="1" applyFill="1" applyBorder="1" applyAlignment="1">
      <alignment horizontal="left"/>
    </xf>
    <xf numFmtId="0" fontId="27" fillId="8" borderId="3" xfId="2" applyFont="1" applyFill="1" applyBorder="1" applyAlignment="1">
      <alignment horizontal="center"/>
    </xf>
    <xf numFmtId="0" fontId="27" fillId="8" borderId="3" xfId="2" applyFont="1" applyFill="1" applyBorder="1"/>
    <xf numFmtId="0" fontId="27" fillId="8" borderId="3" xfId="2" quotePrefix="1" applyFont="1" applyFill="1" applyBorder="1" applyAlignment="1">
      <alignment horizontal="left"/>
    </xf>
    <xf numFmtId="0" fontId="27" fillId="14" borderId="3" xfId="0" applyFont="1" applyFill="1" applyBorder="1"/>
    <xf numFmtId="0" fontId="27" fillId="14" borderId="3" xfId="0" applyFont="1" applyFill="1" applyBorder="1" applyAlignment="1">
      <alignment horizontal="left"/>
    </xf>
    <xf numFmtId="0" fontId="27" fillId="14" borderId="3" xfId="2" applyFont="1" applyFill="1" applyBorder="1" applyAlignment="1">
      <alignment horizontal="left"/>
    </xf>
    <xf numFmtId="0" fontId="27" fillId="14" borderId="3" xfId="2" applyFont="1" applyFill="1" applyBorder="1" applyAlignment="1">
      <alignment horizontal="center"/>
    </xf>
    <xf numFmtId="0" fontId="24" fillId="14" borderId="3" xfId="0" applyFont="1" applyFill="1" applyBorder="1"/>
    <xf numFmtId="0" fontId="24" fillId="14" borderId="0" xfId="0" applyFont="1" applyFill="1" applyAlignment="1">
      <alignment horizontal="left"/>
    </xf>
    <xf numFmtId="0" fontId="9" fillId="14" borderId="3" xfId="2" applyFont="1" applyFill="1" applyBorder="1" applyAlignment="1">
      <alignment horizontal="left"/>
    </xf>
    <xf numFmtId="0" fontId="6" fillId="14" borderId="3" xfId="2" applyFont="1" applyFill="1" applyBorder="1" applyAlignment="1">
      <alignment horizontal="center"/>
    </xf>
    <xf numFmtId="0" fontId="6" fillId="8" borderId="3" xfId="2" quotePrefix="1" applyFont="1" applyFill="1" applyBorder="1" applyAlignment="1">
      <alignment horizontal="left" wrapText="1"/>
    </xf>
    <xf numFmtId="0" fontId="6" fillId="8" borderId="3" xfId="2" quotePrefix="1" applyFont="1" applyFill="1" applyBorder="1" applyAlignment="1">
      <alignment horizontal="left"/>
    </xf>
    <xf numFmtId="0" fontId="6" fillId="8" borderId="3" xfId="0" applyFont="1" applyFill="1" applyBorder="1" applyAlignment="1">
      <alignment wrapText="1"/>
    </xf>
    <xf numFmtId="0" fontId="33" fillId="8" borderId="3" xfId="0" applyFont="1" applyFill="1" applyBorder="1"/>
    <xf numFmtId="0" fontId="6" fillId="8" borderId="3" xfId="0" applyFont="1" applyFill="1" applyBorder="1" applyAlignment="1">
      <alignment horizontal="left" wrapText="1"/>
    </xf>
    <xf numFmtId="0" fontId="33" fillId="8" borderId="3" xfId="0" applyFont="1" applyFill="1" applyBorder="1" applyAlignment="1">
      <alignment wrapText="1"/>
    </xf>
    <xf numFmtId="0" fontId="33" fillId="7" borderId="3" xfId="0" applyFont="1" applyFill="1" applyBorder="1"/>
    <xf numFmtId="0" fontId="6" fillId="9" borderId="3" xfId="0" applyFont="1" applyFill="1" applyBorder="1" applyAlignment="1">
      <alignment wrapText="1"/>
    </xf>
    <xf numFmtId="0" fontId="6" fillId="0" borderId="26" xfId="2" applyFont="1" applyFill="1" applyBorder="1" applyAlignment="1">
      <alignment horizontal="center"/>
    </xf>
    <xf numFmtId="0" fontId="7" fillId="0" borderId="4" xfId="2" applyFont="1" applyFill="1" applyBorder="1"/>
    <xf numFmtId="0" fontId="9" fillId="0" borderId="8" xfId="2" applyFont="1" applyFill="1" applyBorder="1" applyAlignment="1">
      <alignment horizontal="center"/>
    </xf>
    <xf numFmtId="0" fontId="6" fillId="0" borderId="26" xfId="0" applyFont="1" applyFill="1" applyBorder="1" applyAlignment="1">
      <alignment horizontal="left"/>
    </xf>
    <xf numFmtId="0" fontId="6" fillId="0" borderId="17" xfId="0" applyFont="1" applyFill="1" applyBorder="1" applyAlignment="1">
      <alignment horizontal="left"/>
    </xf>
    <xf numFmtId="0" fontId="6" fillId="0" borderId="17" xfId="0" applyFont="1" applyFill="1" applyBorder="1" applyAlignment="1">
      <alignment horizontal="center"/>
    </xf>
    <xf numFmtId="0" fontId="7" fillId="0" borderId="4" xfId="0" applyFont="1" applyFill="1" applyBorder="1"/>
    <xf numFmtId="0" fontId="7" fillId="0" borderId="17" xfId="0" applyFont="1" applyFill="1" applyBorder="1"/>
    <xf numFmtId="0" fontId="13" fillId="0" borderId="17" xfId="0" applyFont="1" applyFill="1" applyBorder="1" applyAlignment="1">
      <alignment horizontal="center"/>
    </xf>
    <xf numFmtId="0" fontId="7" fillId="0" borderId="17" xfId="0" applyFont="1" applyFill="1" applyBorder="1" applyAlignment="1"/>
    <xf numFmtId="0" fontId="13" fillId="0" borderId="17" xfId="1" quotePrefix="1" applyFont="1" applyFill="1" applyBorder="1" applyAlignment="1">
      <alignment horizontal="center"/>
    </xf>
    <xf numFmtId="0" fontId="6" fillId="0" borderId="17" xfId="0" applyFont="1" applyFill="1" applyBorder="1"/>
    <xf numFmtId="0" fontId="12" fillId="0" borderId="3" xfId="2" applyFont="1" applyFill="1" applyBorder="1" applyAlignment="1">
      <alignment horizontal="center"/>
    </xf>
    <xf numFmtId="0" fontId="21" fillId="2" borderId="0" xfId="0" applyFont="1" applyFill="1" applyBorder="1" applyAlignment="1">
      <alignment horizontal="center"/>
    </xf>
    <xf numFmtId="0" fontId="6" fillId="14" borderId="0" xfId="2" applyFont="1" applyFill="1" applyBorder="1" applyAlignment="1">
      <alignment horizontal="center"/>
    </xf>
    <xf numFmtId="0" fontId="6" fillId="9" borderId="0" xfId="2" applyFont="1" applyFill="1" applyBorder="1" applyAlignment="1">
      <alignment horizontal="center"/>
    </xf>
    <xf numFmtId="0" fontId="27" fillId="8" borderId="0" xfId="2" applyFont="1" applyFill="1" applyBorder="1" applyAlignment="1">
      <alignment horizontal="center"/>
    </xf>
    <xf numFmtId="0" fontId="27" fillId="14" borderId="0" xfId="2" applyFont="1" applyFill="1" applyBorder="1" applyAlignment="1">
      <alignment horizontal="center"/>
    </xf>
    <xf numFmtId="0" fontId="27" fillId="0" borderId="9" xfId="2" applyFont="1" applyFill="1" applyBorder="1" applyAlignment="1">
      <alignment horizontal="center"/>
    </xf>
    <xf numFmtId="0" fontId="27" fillId="0" borderId="0" xfId="2" applyFont="1" applyFill="1" applyBorder="1" applyAlignment="1">
      <alignment horizontal="center"/>
    </xf>
    <xf numFmtId="0" fontId="6" fillId="13" borderId="0" xfId="2" applyFont="1" applyFill="1" applyBorder="1" applyAlignment="1">
      <alignment horizontal="center"/>
    </xf>
    <xf numFmtId="0" fontId="6" fillId="15" borderId="3" xfId="2" applyFont="1" applyFill="1" applyBorder="1"/>
    <xf numFmtId="0" fontId="6" fillId="15" borderId="3" xfId="2" applyFont="1" applyFill="1" applyBorder="1" applyAlignment="1">
      <alignment horizontal="center"/>
    </xf>
    <xf numFmtId="0" fontId="12" fillId="0" borderId="0" xfId="1" applyFont="1" applyFill="1" applyBorder="1" applyAlignment="1">
      <alignment horizontal="center"/>
    </xf>
    <xf numFmtId="0" fontId="34" fillId="2" borderId="3" xfId="0" applyFont="1" applyFill="1" applyBorder="1"/>
    <xf numFmtId="0" fontId="6" fillId="2" borderId="3" xfId="0" applyFont="1" applyFill="1" applyBorder="1" applyAlignment="1">
      <alignment wrapText="1"/>
    </xf>
    <xf numFmtId="0" fontId="33" fillId="2" borderId="3" xfId="0" applyFont="1" applyFill="1" applyBorder="1"/>
    <xf numFmtId="0" fontId="33" fillId="9" borderId="3" xfId="2" applyFont="1" applyFill="1" applyBorder="1"/>
    <xf numFmtId="0" fontId="6" fillId="9" borderId="3" xfId="0" applyFont="1" applyFill="1" applyBorder="1" applyAlignment="1">
      <alignment horizontal="center" wrapText="1"/>
    </xf>
    <xf numFmtId="0" fontId="33" fillId="7" borderId="3" xfId="0" applyFont="1" applyFill="1" applyBorder="1" applyAlignment="1">
      <alignment wrapText="1"/>
    </xf>
    <xf numFmtId="0" fontId="6" fillId="8" borderId="3" xfId="0" applyFont="1" applyFill="1" applyBorder="1" applyAlignment="1">
      <alignment horizontal="center" wrapText="1"/>
    </xf>
    <xf numFmtId="0" fontId="33" fillId="9" borderId="3" xfId="0" applyFont="1" applyFill="1" applyBorder="1" applyAlignment="1">
      <alignment wrapText="1"/>
    </xf>
    <xf numFmtId="0" fontId="0" fillId="0" borderId="0" xfId="0" applyFont="1" applyFill="1" applyBorder="1"/>
    <xf numFmtId="0" fontId="0" fillId="0" borderId="14" xfId="0" applyFont="1" applyFill="1" applyBorder="1" applyAlignment="1">
      <alignment horizontal="center"/>
    </xf>
    <xf numFmtId="0" fontId="37" fillId="0" borderId="0" xfId="0" applyFont="1" applyFill="1" applyBorder="1"/>
    <xf numFmtId="0" fontId="37" fillId="0" borderId="18" xfId="0" applyFont="1" applyFill="1" applyBorder="1" applyAlignment="1">
      <alignment horizontal="center"/>
    </xf>
    <xf numFmtId="0" fontId="19" fillId="0" borderId="18" xfId="4" applyFont="1" applyFill="1" applyBorder="1" applyAlignment="1">
      <alignment horizontal="center"/>
    </xf>
    <xf numFmtId="0" fontId="37" fillId="0" borderId="10" xfId="0" applyFont="1" applyBorder="1" applyAlignment="1">
      <alignment vertical="center" wrapText="1"/>
    </xf>
    <xf numFmtId="0" fontId="37" fillId="0" borderId="10" xfId="0" applyFont="1" applyFill="1" applyBorder="1"/>
    <xf numFmtId="0" fontId="37" fillId="0" borderId="10" xfId="0" applyFont="1" applyBorder="1" applyAlignment="1">
      <alignment horizontal="center" vertical="center" wrapText="1"/>
    </xf>
    <xf numFmtId="0" fontId="20" fillId="0" borderId="14" xfId="4" applyFont="1" applyFill="1" applyBorder="1" applyAlignment="1">
      <alignment horizontal="center"/>
    </xf>
    <xf numFmtId="0" fontId="38" fillId="0" borderId="10" xfId="0" applyFont="1" applyFill="1" applyBorder="1"/>
    <xf numFmtId="0" fontId="40" fillId="0" borderId="0" xfId="0" applyFont="1" applyFill="1" applyBorder="1"/>
    <xf numFmtId="0" fontId="37" fillId="0" borderId="10" xfId="0" applyFont="1" applyFill="1" applyBorder="1" applyAlignment="1">
      <alignment vertical="center" wrapText="1"/>
    </xf>
    <xf numFmtId="0" fontId="37" fillId="0" borderId="10" xfId="0" applyFont="1" applyFill="1" applyBorder="1" applyAlignment="1">
      <alignment horizontal="center" vertical="center" wrapText="1"/>
    </xf>
    <xf numFmtId="0" fontId="38" fillId="0" borderId="10" xfId="0" applyFont="1" applyBorder="1" applyAlignment="1">
      <alignment vertical="center" wrapText="1"/>
    </xf>
    <xf numFmtId="0" fontId="37" fillId="0" borderId="0" xfId="0" applyFont="1" applyBorder="1" applyAlignment="1">
      <alignment vertical="center" wrapText="1"/>
    </xf>
    <xf numFmtId="0" fontId="0" fillId="0" borderId="10" xfId="0" applyFill="1" applyBorder="1"/>
    <xf numFmtId="0" fontId="6" fillId="16" borderId="3" xfId="2" applyFont="1" applyFill="1" applyBorder="1" applyAlignment="1">
      <alignment horizontal="left"/>
    </xf>
    <xf numFmtId="0" fontId="4" fillId="0" borderId="0" xfId="2" applyFont="1" applyFill="1" applyBorder="1" applyAlignment="1">
      <alignment horizontal="center"/>
    </xf>
    <xf numFmtId="0" fontId="15" fillId="0" borderId="0" xfId="2" applyFont="1" applyFill="1" applyBorder="1" applyAlignment="1">
      <alignment horizontal="center"/>
    </xf>
    <xf numFmtId="164" fontId="22" fillId="0" borderId="14" xfId="2" applyNumberFormat="1" applyFont="1" applyFill="1" applyBorder="1" applyAlignment="1">
      <alignment horizontal="center"/>
    </xf>
    <xf numFmtId="0" fontId="5" fillId="0" borderId="0" xfId="2" applyFont="1" applyFill="1" applyBorder="1" applyAlignment="1">
      <alignment horizontal="center"/>
    </xf>
    <xf numFmtId="0" fontId="17" fillId="0" borderId="0" xfId="0" applyFont="1" applyAlignment="1">
      <alignment horizontal="center"/>
    </xf>
    <xf numFmtId="0" fontId="20" fillId="0" borderId="0" xfId="2" applyFont="1" applyAlignment="1">
      <alignment horizontal="right" wrapText="1"/>
    </xf>
    <xf numFmtId="0" fontId="0" fillId="0" borderId="0" xfId="0" applyAlignment="1"/>
    <xf numFmtId="0" fontId="20" fillId="0" borderId="14" xfId="2" applyFont="1" applyBorder="1" applyAlignment="1">
      <alignment horizontal="center"/>
    </xf>
    <xf numFmtId="0" fontId="0" fillId="0" borderId="14"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4" fillId="0" borderId="0" xfId="4" applyFont="1" applyFill="1" applyBorder="1" applyAlignment="1">
      <alignment horizontal="center"/>
    </xf>
    <xf numFmtId="0" fontId="7" fillId="0" borderId="0" xfId="0" applyFont="1" applyFill="1" applyBorder="1" applyAlignment="1">
      <alignment horizontal="center" wrapText="1"/>
    </xf>
    <xf numFmtId="0" fontId="35" fillId="0" borderId="15" xfId="0" applyFont="1" applyFill="1" applyBorder="1" applyAlignment="1">
      <alignment horizontal="center"/>
    </xf>
    <xf numFmtId="0" fontId="36" fillId="0" borderId="25" xfId="0" applyFont="1" applyFill="1" applyBorder="1" applyAlignment="1">
      <alignment horizontal="center"/>
    </xf>
    <xf numFmtId="0" fontId="30" fillId="12" borderId="18" xfId="0" applyFont="1" applyFill="1" applyBorder="1" applyAlignment="1">
      <alignment horizontal="left"/>
    </xf>
    <xf numFmtId="0" fontId="0" fillId="11" borderId="19" xfId="3" applyFont="1" applyFill="1" applyBorder="1" applyAlignment="1">
      <alignment vertical="top" wrapText="1"/>
    </xf>
    <xf numFmtId="0" fontId="29" fillId="11" borderId="20" xfId="3" applyFont="1" applyFill="1" applyBorder="1" applyAlignment="1">
      <alignment vertical="top"/>
    </xf>
    <xf numFmtId="0" fontId="29" fillId="11" borderId="21" xfId="3" applyFont="1" applyFill="1" applyBorder="1" applyAlignment="1">
      <alignment vertical="top"/>
    </xf>
    <xf numFmtId="0" fontId="31" fillId="0" borderId="0" xfId="0" applyFont="1" applyAlignment="1">
      <alignment horizontal="center"/>
    </xf>
    <xf numFmtId="0" fontId="30" fillId="0" borderId="0" xfId="0" applyFont="1" applyAlignment="1">
      <alignment horizontal="center"/>
    </xf>
    <xf numFmtId="0" fontId="0" fillId="0" borderId="0" xfId="0" applyFont="1" applyAlignment="1">
      <alignment horizontal="left" vertical="top" wrapText="1"/>
    </xf>
    <xf numFmtId="0" fontId="30" fillId="0" borderId="1" xfId="0" applyFont="1" applyBorder="1" applyAlignment="1">
      <alignment horizontal="left" wrapText="1"/>
    </xf>
    <xf numFmtId="0" fontId="30" fillId="12"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D88"/>
  <sheetViews>
    <sheetView tabSelected="1" zoomScale="80" zoomScaleNormal="80" zoomScaleSheetLayoutView="100" workbookViewId="0">
      <selection activeCell="A4" sqref="A4"/>
    </sheetView>
  </sheetViews>
  <sheetFormatPr defaultColWidth="9.140625" defaultRowHeight="18" customHeight="1" x14ac:dyDescent="0.25"/>
  <cols>
    <col min="1" max="1" width="15.85546875" style="3" customWidth="1"/>
    <col min="2" max="3" width="35.7109375" style="3" customWidth="1"/>
    <col min="4" max="6" width="6.28515625" style="1" customWidth="1"/>
    <col min="7" max="8" width="2.28515625" style="1" hidden="1" customWidth="1"/>
    <col min="9" max="9" width="1.85546875" style="1" bestFit="1" customWidth="1"/>
    <col min="10" max="10" width="15.85546875" style="3" customWidth="1"/>
    <col min="11" max="12" width="35.7109375" style="3" customWidth="1"/>
    <col min="13" max="14" width="6.28515625" style="1" customWidth="1"/>
    <col min="15" max="15" width="6.42578125" style="1" customWidth="1"/>
    <col min="16" max="16" width="9.140625" style="1" hidden="1" customWidth="1"/>
    <col min="17" max="17" width="3.42578125" style="2" hidden="1" customWidth="1"/>
    <col min="18" max="18" width="3.7109375" style="3" hidden="1" customWidth="1"/>
    <col min="19" max="19" width="4.42578125" style="3" hidden="1" customWidth="1"/>
    <col min="20" max="20" width="5.5703125" hidden="1" customWidth="1"/>
    <col min="21" max="21" width="9.140625" hidden="1" customWidth="1"/>
    <col min="22" max="27" width="9.140625" style="3" hidden="1" customWidth="1"/>
    <col min="28" max="28" width="3.42578125" style="3" hidden="1" customWidth="1"/>
    <col min="29" max="29" width="5.5703125" style="3" hidden="1" customWidth="1"/>
    <col min="30" max="30" width="9.140625" style="3" hidden="1" customWidth="1"/>
    <col min="31" max="16384" width="9.140625" style="3"/>
  </cols>
  <sheetData>
    <row r="1" spans="1:30" ht="18" customHeight="1" x14ac:dyDescent="0.25">
      <c r="A1" s="231" t="s">
        <v>113</v>
      </c>
      <c r="B1" s="231"/>
      <c r="C1" s="231"/>
      <c r="D1" s="231"/>
      <c r="E1" s="231"/>
      <c r="F1" s="231"/>
      <c r="G1" s="231"/>
      <c r="H1" s="231"/>
      <c r="I1" s="231"/>
      <c r="J1" s="231"/>
      <c r="K1" s="231"/>
      <c r="L1" s="231"/>
      <c r="M1" s="231"/>
      <c r="N1" s="231"/>
      <c r="O1" s="231"/>
    </row>
    <row r="2" spans="1:30" s="51" customFormat="1" ht="18" customHeight="1" thickBot="1" x14ac:dyDescent="0.3">
      <c r="A2" s="45" t="s">
        <v>0</v>
      </c>
      <c r="B2" s="46"/>
      <c r="C2" s="46"/>
      <c r="D2" s="235" t="s">
        <v>38</v>
      </c>
      <c r="E2" s="236"/>
      <c r="F2" s="236"/>
      <c r="G2" s="236"/>
      <c r="H2" s="236"/>
      <c r="I2" s="236"/>
      <c r="J2" s="47"/>
      <c r="K2" s="48"/>
      <c r="L2" s="49" t="s">
        <v>39</v>
      </c>
      <c r="M2" s="237"/>
      <c r="N2" s="238"/>
      <c r="O2" s="238"/>
      <c r="P2" s="50"/>
    </row>
    <row r="3" spans="1:30" s="51" customFormat="1" ht="18" customHeight="1" thickBot="1" x14ac:dyDescent="0.3">
      <c r="A3" s="45" t="s">
        <v>1</v>
      </c>
      <c r="B3" s="46"/>
      <c r="C3" s="46"/>
      <c r="D3" s="239" t="s">
        <v>139</v>
      </c>
      <c r="E3" s="240"/>
      <c r="F3" s="240"/>
      <c r="G3" s="240"/>
      <c r="H3" s="240"/>
      <c r="I3" s="240"/>
      <c r="J3" s="52"/>
      <c r="K3" s="53"/>
      <c r="L3" s="49" t="s">
        <v>40</v>
      </c>
      <c r="M3" s="232">
        <f ca="1">NOW()</f>
        <v>42158.677811921298</v>
      </c>
      <c r="N3" s="232"/>
      <c r="O3" s="232"/>
      <c r="P3" s="50"/>
      <c r="U3" s="32"/>
      <c r="V3" s="32" t="s">
        <v>150</v>
      </c>
      <c r="W3" s="32" t="s">
        <v>152</v>
      </c>
      <c r="X3" s="32"/>
      <c r="Y3" s="32" t="s">
        <v>151</v>
      </c>
      <c r="Z3" s="32" t="s">
        <v>152</v>
      </c>
      <c r="AA3" s="32"/>
      <c r="AB3" s="32"/>
      <c r="AC3" s="32"/>
    </row>
    <row r="4" spans="1:30" ht="15.75" customHeight="1" x14ac:dyDescent="0.25">
      <c r="A4" s="254" t="s">
        <v>54</v>
      </c>
      <c r="E4" s="4"/>
      <c r="I4" s="3"/>
      <c r="L4" s="242" t="s">
        <v>180</v>
      </c>
      <c r="U4" s="32" t="s">
        <v>146</v>
      </c>
      <c r="V4" s="32">
        <v>4</v>
      </c>
      <c r="W4" s="32">
        <v>3</v>
      </c>
      <c r="X4" s="32">
        <f>V4*W4</f>
        <v>12</v>
      </c>
      <c r="Y4" s="32">
        <v>4</v>
      </c>
      <c r="Z4" s="32">
        <v>1</v>
      </c>
      <c r="AA4" s="32">
        <f>Y4*Z4</f>
        <v>4</v>
      </c>
      <c r="AB4" s="32">
        <f>X4+AA4</f>
        <v>16</v>
      </c>
      <c r="AC4" s="32">
        <f>AB4/4</f>
        <v>4</v>
      </c>
    </row>
    <row r="5" spans="1:30" s="32" customFormat="1" ht="23.25" customHeight="1" x14ac:dyDescent="0.2">
      <c r="A5" s="78" t="s">
        <v>44</v>
      </c>
      <c r="B5" s="78"/>
      <c r="C5" s="78"/>
      <c r="D5" s="78"/>
      <c r="E5" s="78"/>
      <c r="F5" s="78"/>
      <c r="G5" s="78"/>
      <c r="H5" s="78"/>
      <c r="I5" s="78"/>
      <c r="J5" s="78" t="s">
        <v>76</v>
      </c>
      <c r="K5" s="33"/>
      <c r="L5" s="242"/>
      <c r="M5" s="34"/>
      <c r="N5" s="34"/>
      <c r="O5" s="35"/>
      <c r="P5" s="30"/>
      <c r="Q5" s="31"/>
      <c r="U5" s="32" t="s">
        <v>156</v>
      </c>
      <c r="V5" s="32">
        <v>4</v>
      </c>
      <c r="W5" s="32">
        <v>3</v>
      </c>
      <c r="X5" s="32">
        <f t="shared" ref="X5:X8" si="0">V5*W5</f>
        <v>12</v>
      </c>
      <c r="Y5" s="32">
        <v>3</v>
      </c>
      <c r="Z5" s="32">
        <v>1</v>
      </c>
      <c r="AA5" s="32">
        <f t="shared" ref="AA5:AA8" si="1">Y5*Z5</f>
        <v>3</v>
      </c>
      <c r="AB5" s="32">
        <f t="shared" ref="AB5:AB8" si="2">X5+AA5</f>
        <v>15</v>
      </c>
      <c r="AC5" s="32">
        <f t="shared" ref="AC5:AC28" si="3">AB5/4</f>
        <v>3.75</v>
      </c>
    </row>
    <row r="6" spans="1:30" s="32" customFormat="1" ht="18" customHeight="1" x14ac:dyDescent="0.2">
      <c r="A6" s="78" t="s">
        <v>3</v>
      </c>
      <c r="B6" s="78" t="s">
        <v>29</v>
      </c>
      <c r="C6" s="56" t="s">
        <v>177</v>
      </c>
      <c r="D6" s="36">
        <f>SUM(D7:D8)</f>
        <v>6</v>
      </c>
      <c r="E6" s="37" t="s">
        <v>14</v>
      </c>
      <c r="F6" s="73" t="s">
        <v>41</v>
      </c>
      <c r="G6" s="73"/>
      <c r="H6" s="73"/>
      <c r="I6" s="30"/>
      <c r="J6" s="79" t="s">
        <v>98</v>
      </c>
      <c r="K6" s="79"/>
      <c r="L6" s="183" t="s">
        <v>177</v>
      </c>
      <c r="M6" s="73">
        <f>SUM(M7:M9,M11:M15,M17:M19)</f>
        <v>35</v>
      </c>
      <c r="N6" s="73" t="s">
        <v>14</v>
      </c>
      <c r="O6" s="73" t="s">
        <v>41</v>
      </c>
      <c r="P6" s="30"/>
      <c r="Q6" s="31"/>
      <c r="U6" s="32" t="s">
        <v>147</v>
      </c>
      <c r="V6" s="32">
        <v>4</v>
      </c>
      <c r="W6" s="32">
        <v>3</v>
      </c>
      <c r="X6" s="32">
        <f t="shared" si="0"/>
        <v>12</v>
      </c>
      <c r="Y6" s="32">
        <v>2</v>
      </c>
      <c r="Z6" s="32">
        <v>1</v>
      </c>
      <c r="AA6" s="32">
        <f t="shared" si="1"/>
        <v>2</v>
      </c>
      <c r="AB6" s="32">
        <f t="shared" si="2"/>
        <v>14</v>
      </c>
      <c r="AC6" s="32">
        <f t="shared" si="3"/>
        <v>3.5</v>
      </c>
    </row>
    <row r="7" spans="1:30" s="32" customFormat="1" ht="18" customHeight="1" x14ac:dyDescent="0.2">
      <c r="A7" s="80" t="str">
        <f>IF(ISBLANK(J53)=TRUE,"",J53)</f>
        <v>ENGL 101</v>
      </c>
      <c r="B7" s="80" t="str">
        <f t="shared" ref="B7:F7" si="4">IF(ISBLANK(K53)=TRUE,"",K53)</f>
        <v>Composition I (SGR 1)</v>
      </c>
      <c r="C7" s="80" t="str">
        <f t="shared" si="4"/>
        <v/>
      </c>
      <c r="D7" s="81">
        <f t="shared" si="4"/>
        <v>3</v>
      </c>
      <c r="E7" s="80" t="str">
        <f t="shared" si="4"/>
        <v/>
      </c>
      <c r="F7" s="80" t="str">
        <f t="shared" si="4"/>
        <v/>
      </c>
      <c r="G7" s="194">
        <f>IF(F7="A",4,IF(F7="B",3,IF(F7="C",2,IF(F7="D",1,0))))</f>
        <v>0</v>
      </c>
      <c r="H7" s="30">
        <f t="shared" ref="H7:H42" si="5">IF(G7&gt;0,G7*D7,0)</f>
        <v>0</v>
      </c>
      <c r="J7" s="70" t="str">
        <f>IF(ISBLANK(A52)=TRUE,"",A52)</f>
        <v>AS 101/101L</v>
      </c>
      <c r="K7" s="70" t="str">
        <f t="shared" ref="K7:O7" si="6">IF(ISBLANK(B52)=TRUE,"",B52)</f>
        <v>Introduction to Animal Science/Lab</v>
      </c>
      <c r="L7" s="70" t="str">
        <f t="shared" si="6"/>
        <v/>
      </c>
      <c r="M7" s="71">
        <f t="shared" si="6"/>
        <v>4</v>
      </c>
      <c r="N7" s="71" t="str">
        <f t="shared" si="6"/>
        <v/>
      </c>
      <c r="O7" s="71" t="str">
        <f t="shared" si="6"/>
        <v/>
      </c>
      <c r="P7" s="30">
        <f>IF(O7="a/a",4,IF(O7="a/b",3.75,IF(O7="a/c",3.5,IF(O7="a/d",3.25,IF(O7="a/f",3,IF(O7="b/a",3.25,IF(O7="b/b",3,IF(O7="b/c",2.75,IF(O7="b/d",2.5,IF(O7="b/f",2.25,IF(O7="c/a",2.5,IF(O7="c/b",2.25,IF(O7="c/c",2,IF(O7="c/d",1.75,IF(O7="c/f",1.5,IF(O7="d/a",1.75,IF(O7="d/b",1.5,IF(O7="d/c",1.25,IF(O7="d/d",1,IF(O7="d/f",0.75,IF(O7="f/a",1,IF(O7="f/b",75,IF(O7="f/c",0.5,IF(O7="f/d",0.25,0))))))))))))))))))))))))</f>
        <v>0</v>
      </c>
      <c r="Q7" s="31">
        <f>IF(P7&gt;0,P7*M7,0)</f>
        <v>0</v>
      </c>
      <c r="U7" s="32" t="s">
        <v>157</v>
      </c>
      <c r="V7" s="32">
        <v>4</v>
      </c>
      <c r="W7" s="32">
        <v>3</v>
      </c>
      <c r="X7" s="32">
        <f t="shared" si="0"/>
        <v>12</v>
      </c>
      <c r="Y7" s="32">
        <v>1</v>
      </c>
      <c r="Z7" s="32">
        <v>1</v>
      </c>
      <c r="AA7" s="32">
        <f t="shared" si="1"/>
        <v>1</v>
      </c>
      <c r="AB7" s="32">
        <f t="shared" si="2"/>
        <v>13</v>
      </c>
      <c r="AC7" s="32">
        <f t="shared" si="3"/>
        <v>3.25</v>
      </c>
    </row>
    <row r="8" spans="1:30" s="32" customFormat="1" ht="18" customHeight="1" x14ac:dyDescent="0.2">
      <c r="A8" s="80" t="str">
        <f>IF(ISBLANK(A62)=TRUE,"",A62)</f>
        <v>ENGL 201</v>
      </c>
      <c r="B8" s="80" t="str">
        <f t="shared" ref="B8:F8" si="7">IF(ISBLANK(B62)=TRUE,"",B62)</f>
        <v>Composition II (SGR 1)</v>
      </c>
      <c r="C8" s="205" t="str">
        <f t="shared" si="7"/>
        <v>Prereq ENGL 101</v>
      </c>
      <c r="D8" s="81">
        <f t="shared" si="7"/>
        <v>3</v>
      </c>
      <c r="E8" s="80" t="str">
        <f t="shared" si="7"/>
        <v/>
      </c>
      <c r="F8" s="80" t="str">
        <f t="shared" si="7"/>
        <v/>
      </c>
      <c r="G8" s="194">
        <f t="shared" ref="G8:G42" si="8">IF(F8="A",4,IF(F8="B",3,IF(F8="C",2,IF(F8="D",1,0))))</f>
        <v>0</v>
      </c>
      <c r="H8" s="30">
        <f t="shared" si="5"/>
        <v>0</v>
      </c>
      <c r="J8" s="70" t="str">
        <f>IF(ISBLANK(J63)=TRUE,"",J63)</f>
        <v>AS 233/233L</v>
      </c>
      <c r="K8" s="70" t="str">
        <f t="shared" ref="K8:O8" si="9">IF(ISBLANK(K63)=TRUE,"",K63)</f>
        <v>Applied Nutrition/Lab*</v>
      </c>
      <c r="L8" s="179" t="str">
        <f t="shared" si="9"/>
        <v>Prereq AS 101 or DS 130</v>
      </c>
      <c r="M8" s="71">
        <f t="shared" si="9"/>
        <v>4</v>
      </c>
      <c r="N8" s="71" t="str">
        <f t="shared" si="9"/>
        <v/>
      </c>
      <c r="O8" s="71" t="str">
        <f t="shared" si="9"/>
        <v/>
      </c>
      <c r="P8" s="30">
        <f t="shared" ref="P8:P40" si="10">IF(O8="A",4,IF(O8="B",3,IF(O8="C",2,IF(O8="D",1,0))))</f>
        <v>0</v>
      </c>
      <c r="Q8" s="31">
        <f t="shared" ref="Q8:Q40" si="11">IF(P8&gt;0,P8*M8,0)</f>
        <v>0</v>
      </c>
      <c r="U8" s="32" t="s">
        <v>153</v>
      </c>
      <c r="V8" s="32">
        <v>4</v>
      </c>
      <c r="W8" s="32">
        <v>3</v>
      </c>
      <c r="X8" s="32">
        <f t="shared" si="0"/>
        <v>12</v>
      </c>
      <c r="Y8" s="32">
        <v>0</v>
      </c>
      <c r="Z8" s="32">
        <v>1</v>
      </c>
      <c r="AA8" s="32">
        <f t="shared" si="1"/>
        <v>0</v>
      </c>
      <c r="AB8" s="32">
        <f t="shared" si="2"/>
        <v>12</v>
      </c>
      <c r="AC8" s="32">
        <f t="shared" si="3"/>
        <v>3</v>
      </c>
    </row>
    <row r="9" spans="1:30" s="32" customFormat="1" ht="18" customHeight="1" x14ac:dyDescent="0.2">
      <c r="C9" s="31"/>
      <c r="D9" s="30"/>
      <c r="E9" s="30"/>
      <c r="F9" s="30"/>
      <c r="G9" s="194">
        <f t="shared" si="8"/>
        <v>0</v>
      </c>
      <c r="H9" s="30">
        <f t="shared" si="5"/>
        <v>0</v>
      </c>
      <c r="J9" s="70" t="str">
        <f>IF(ISBLANK(J62)=TRUE,"",J62)</f>
        <v>AS 241/241L</v>
      </c>
      <c r="K9" s="70" t="str">
        <f t="shared" ref="K9:O9" si="12">IF(ISBLANK(K62)=TRUE,"",K62)</f>
        <v>Introduction to Meat Science/Lab*</v>
      </c>
      <c r="L9" s="70" t="str">
        <f t="shared" si="12"/>
        <v/>
      </c>
      <c r="M9" s="71">
        <f t="shared" si="12"/>
        <v>3</v>
      </c>
      <c r="N9" s="71" t="str">
        <f t="shared" si="12"/>
        <v/>
      </c>
      <c r="O9" s="71" t="str">
        <f t="shared" si="12"/>
        <v/>
      </c>
      <c r="P9" s="30">
        <f t="shared" si="10"/>
        <v>0</v>
      </c>
      <c r="Q9" s="31">
        <f t="shared" si="11"/>
        <v>0</v>
      </c>
      <c r="U9" s="32" t="s">
        <v>158</v>
      </c>
      <c r="V9" s="32">
        <v>3</v>
      </c>
      <c r="W9" s="32">
        <v>3</v>
      </c>
      <c r="X9" s="32">
        <f>V9*W9</f>
        <v>9</v>
      </c>
      <c r="Y9" s="32">
        <v>4</v>
      </c>
      <c r="Z9" s="32">
        <v>1</v>
      </c>
      <c r="AA9" s="32">
        <f>Y9*Z9</f>
        <v>4</v>
      </c>
      <c r="AB9" s="32">
        <f>X9+AA9</f>
        <v>13</v>
      </c>
      <c r="AC9" s="32">
        <f t="shared" si="3"/>
        <v>3.25</v>
      </c>
    </row>
    <row r="10" spans="1:30" s="32" customFormat="1" ht="18" customHeight="1" x14ac:dyDescent="0.2">
      <c r="A10" s="78" t="s">
        <v>6</v>
      </c>
      <c r="B10" s="94" t="s">
        <v>30</v>
      </c>
      <c r="C10" s="29"/>
      <c r="D10" s="73">
        <f>D11</f>
        <v>3</v>
      </c>
      <c r="E10" s="82"/>
      <c r="F10" s="82"/>
      <c r="G10" s="194">
        <f t="shared" si="8"/>
        <v>0</v>
      </c>
      <c r="H10" s="30">
        <f t="shared" si="5"/>
        <v>0</v>
      </c>
      <c r="J10" s="187" t="s">
        <v>80</v>
      </c>
      <c r="K10" s="184"/>
      <c r="L10" s="185"/>
      <c r="M10" s="186"/>
      <c r="N10" s="186"/>
      <c r="O10" s="186"/>
      <c r="P10" s="30">
        <f t="shared" si="10"/>
        <v>0</v>
      </c>
      <c r="Q10" s="31">
        <f t="shared" si="11"/>
        <v>0</v>
      </c>
      <c r="U10" s="32" t="s">
        <v>159</v>
      </c>
      <c r="V10" s="32">
        <v>3</v>
      </c>
      <c r="W10" s="32">
        <v>3</v>
      </c>
      <c r="X10" s="32">
        <f t="shared" ref="X10:X28" si="13">V10*W10</f>
        <v>9</v>
      </c>
      <c r="Y10" s="32">
        <v>3</v>
      </c>
      <c r="Z10" s="32">
        <v>1</v>
      </c>
      <c r="AA10" s="32">
        <f t="shared" ref="AA10:AA28" si="14">Y10*Z10</f>
        <v>3</v>
      </c>
      <c r="AB10" s="32">
        <f t="shared" ref="AB10:AB28" si="15">X10+AA10</f>
        <v>12</v>
      </c>
      <c r="AC10" s="32">
        <f t="shared" si="3"/>
        <v>3</v>
      </c>
    </row>
    <row r="11" spans="1:30" s="32" customFormat="1" ht="18" customHeight="1" x14ac:dyDescent="0.2">
      <c r="A11" s="69" t="str">
        <f>IF(ISBLANK(A54)=TRUE,"",A54)</f>
        <v>SPCM 101</v>
      </c>
      <c r="B11" s="69" t="str">
        <f t="shared" ref="B11:F11" si="16">IF(ISBLANK(B54)=TRUE,"",B54)</f>
        <v>Fundamentals of Speech (SGR 2)</v>
      </c>
      <c r="C11" s="69" t="str">
        <f t="shared" si="16"/>
        <v/>
      </c>
      <c r="D11" s="83">
        <f t="shared" si="16"/>
        <v>3</v>
      </c>
      <c r="E11" s="69" t="str">
        <f t="shared" si="16"/>
        <v/>
      </c>
      <c r="F11" s="69" t="str">
        <f t="shared" si="16"/>
        <v/>
      </c>
      <c r="G11" s="194">
        <f t="shared" si="8"/>
        <v>0</v>
      </c>
      <c r="H11" s="30">
        <f t="shared" si="5"/>
        <v>0</v>
      </c>
      <c r="J11" s="70" t="str">
        <f>IF(ISBLANK(J52)=TRUE,"",J52)</f>
        <v>AS 285/285L</v>
      </c>
      <c r="K11" s="70" t="str">
        <f>IF(ISBLANK(K52)=TRUE,"",K52)</f>
        <v>Livestock Eval &amp; Marketing</v>
      </c>
      <c r="L11" s="179" t="str">
        <f t="shared" ref="L11:N11" si="17">IF(ISBLANK(L52)=TRUE,"",L52)</f>
        <v>Prereq AS 101</v>
      </c>
      <c r="M11" s="71">
        <f t="shared" si="17"/>
        <v>3</v>
      </c>
      <c r="N11" s="71" t="str">
        <f t="shared" si="17"/>
        <v/>
      </c>
      <c r="O11" s="71"/>
      <c r="P11" s="30">
        <f>IF(O11="A",4,IF(O11="B",3,IF(O11="C",2,IF(O11="D",1,0))))</f>
        <v>0</v>
      </c>
      <c r="Q11" s="31">
        <f t="shared" si="11"/>
        <v>0</v>
      </c>
      <c r="U11" s="32" t="s">
        <v>148</v>
      </c>
      <c r="V11" s="32">
        <v>3</v>
      </c>
      <c r="W11" s="32">
        <v>3</v>
      </c>
      <c r="X11" s="32">
        <f t="shared" si="13"/>
        <v>9</v>
      </c>
      <c r="Y11" s="32">
        <v>2</v>
      </c>
      <c r="Z11" s="32">
        <v>1</v>
      </c>
      <c r="AA11" s="32">
        <f>Y11*Z11</f>
        <v>2</v>
      </c>
      <c r="AB11" s="32">
        <f t="shared" si="15"/>
        <v>11</v>
      </c>
      <c r="AC11" s="32">
        <f t="shared" si="3"/>
        <v>2.75</v>
      </c>
    </row>
    <row r="12" spans="1:30" s="32" customFormat="1" ht="18" customHeight="1" x14ac:dyDescent="0.2">
      <c r="B12" s="31"/>
      <c r="C12" s="31"/>
      <c r="D12" s="30"/>
      <c r="E12" s="30"/>
      <c r="F12" s="30"/>
      <c r="G12" s="194">
        <f t="shared" si="8"/>
        <v>0</v>
      </c>
      <c r="H12" s="30">
        <f t="shared" si="5"/>
        <v>0</v>
      </c>
      <c r="J12" s="70" t="str">
        <f>IF(ISBLANK(J69)=TRUE,"",J69)</f>
        <v xml:space="preserve">AS 323 </v>
      </c>
      <c r="K12" s="70" t="str">
        <f t="shared" ref="K12:AD12" si="18">IF(ISBLANK(K69)=TRUE,"",K69)</f>
        <v>Advanced Animal Nutrition</v>
      </c>
      <c r="L12" s="179" t="str">
        <f t="shared" si="18"/>
        <v>Prereq AS 223</v>
      </c>
      <c r="M12" s="71">
        <f t="shared" si="18"/>
        <v>3</v>
      </c>
      <c r="N12" s="71" t="str">
        <f t="shared" si="18"/>
        <v/>
      </c>
      <c r="O12" s="71" t="str">
        <f t="shared" si="18"/>
        <v/>
      </c>
      <c r="P12" s="30">
        <f>IF(O12="A",4,IF(O12="B",3,IF(O12="C",2,IF(O12="D",1,0))))</f>
        <v>0</v>
      </c>
      <c r="Q12" s="31">
        <f t="shared" si="11"/>
        <v>0</v>
      </c>
      <c r="R12" s="70" t="str">
        <f t="shared" si="18"/>
        <v/>
      </c>
      <c r="S12" s="70" t="str">
        <f t="shared" si="18"/>
        <v/>
      </c>
      <c r="T12" s="70" t="str">
        <f t="shared" si="18"/>
        <v/>
      </c>
      <c r="U12" s="70" t="str">
        <f t="shared" si="18"/>
        <v/>
      </c>
      <c r="V12" s="70" t="str">
        <f t="shared" si="18"/>
        <v/>
      </c>
      <c r="W12" s="70" t="str">
        <f t="shared" si="18"/>
        <v/>
      </c>
      <c r="X12" s="70" t="str">
        <f t="shared" si="18"/>
        <v/>
      </c>
      <c r="Y12" s="70" t="str">
        <f t="shared" si="18"/>
        <v/>
      </c>
      <c r="Z12" s="70" t="str">
        <f t="shared" si="18"/>
        <v/>
      </c>
      <c r="AA12" s="70" t="str">
        <f t="shared" si="18"/>
        <v/>
      </c>
      <c r="AB12" s="70" t="str">
        <f t="shared" si="18"/>
        <v/>
      </c>
      <c r="AC12" s="70" t="str">
        <f t="shared" si="18"/>
        <v/>
      </c>
      <c r="AD12" s="70" t="str">
        <f t="shared" si="18"/>
        <v/>
      </c>
    </row>
    <row r="13" spans="1:30" s="32" customFormat="1" ht="24" x14ac:dyDescent="0.2">
      <c r="A13" s="78" t="s">
        <v>7</v>
      </c>
      <c r="B13" s="94" t="s">
        <v>31</v>
      </c>
      <c r="C13" s="95"/>
      <c r="D13" s="106">
        <f>SUM(D14:D15)</f>
        <v>6</v>
      </c>
      <c r="E13" s="84"/>
      <c r="F13" s="84"/>
      <c r="G13" s="194">
        <f t="shared" si="8"/>
        <v>0</v>
      </c>
      <c r="H13" s="30">
        <f t="shared" si="5"/>
        <v>0</v>
      </c>
      <c r="J13" s="70" t="str">
        <f>IF(ISBLANK(J70)=TRUE,"",J70)</f>
        <v>AS 332</v>
      </c>
      <c r="K13" s="70" t="str">
        <f t="shared" ref="K13:O13" si="19">IF(ISBLANK(K70)=TRUE,"",K70)</f>
        <v>Livestock Breeding &amp; Genetics</v>
      </c>
      <c r="L13" s="210" t="str">
        <f t="shared" si="19"/>
        <v>Prereq AS 101 or DS 130 and BIO 103 or 153; Spring ONLY</v>
      </c>
      <c r="M13" s="71">
        <f t="shared" si="19"/>
        <v>4</v>
      </c>
      <c r="N13" s="71" t="str">
        <f t="shared" si="19"/>
        <v>S</v>
      </c>
      <c r="O13" s="71" t="str">
        <f t="shared" si="19"/>
        <v/>
      </c>
      <c r="P13" s="30">
        <f t="shared" si="10"/>
        <v>0</v>
      </c>
      <c r="Q13" s="31">
        <f t="shared" si="11"/>
        <v>0</v>
      </c>
      <c r="U13" s="32" t="s">
        <v>154</v>
      </c>
      <c r="V13" s="32">
        <v>3</v>
      </c>
      <c r="W13" s="32">
        <v>3</v>
      </c>
      <c r="X13" s="32">
        <f t="shared" si="13"/>
        <v>9</v>
      </c>
      <c r="Y13" s="32">
        <v>0</v>
      </c>
      <c r="Z13" s="32">
        <v>1</v>
      </c>
      <c r="AA13" s="32">
        <f t="shared" si="14"/>
        <v>0</v>
      </c>
      <c r="AB13" s="32">
        <f t="shared" si="15"/>
        <v>9</v>
      </c>
      <c r="AC13" s="32">
        <f t="shared" si="3"/>
        <v>2.25</v>
      </c>
    </row>
    <row r="14" spans="1:30" s="32" customFormat="1" ht="24" x14ac:dyDescent="0.2">
      <c r="A14" s="69" t="str">
        <f>IF(ISBLANK(J55)=TRUE,"",J55)</f>
        <v>ECON 202 or 201</v>
      </c>
      <c r="B14" s="206" t="str">
        <f t="shared" ref="B14:F14" si="20">IF(ISBLANK(K55)=TRUE,"",K55)</f>
        <v>Principles of Macroeconomics or Microeconomics (SGR 3)</v>
      </c>
      <c r="C14" s="69" t="str">
        <f t="shared" si="20"/>
        <v/>
      </c>
      <c r="D14" s="83">
        <f t="shared" si="20"/>
        <v>3</v>
      </c>
      <c r="E14" s="69" t="str">
        <f t="shared" si="20"/>
        <v/>
      </c>
      <c r="F14" s="69" t="str">
        <f t="shared" si="20"/>
        <v/>
      </c>
      <c r="G14" s="194">
        <f t="shared" si="8"/>
        <v>0</v>
      </c>
      <c r="H14" s="30">
        <f t="shared" si="5"/>
        <v>0</v>
      </c>
      <c r="J14" s="70" t="str">
        <f>IF(ISBLANK(A69)=TRUE,"",A69)</f>
        <v>AS 433/433L</v>
      </c>
      <c r="K14" s="70" t="str">
        <f t="shared" ref="K14:O14" si="21">IF(ISBLANK(B69)=TRUE,"",B69)</f>
        <v>Livestock Reproduction/Lab</v>
      </c>
      <c r="L14" s="179" t="str">
        <f t="shared" si="21"/>
        <v>Prereq VET 223; Fall ONLY</v>
      </c>
      <c r="M14" s="71">
        <f t="shared" si="21"/>
        <v>3</v>
      </c>
      <c r="N14" s="71" t="str">
        <f t="shared" si="21"/>
        <v>F</v>
      </c>
      <c r="O14" s="71" t="str">
        <f t="shared" si="21"/>
        <v/>
      </c>
      <c r="P14" s="30">
        <f t="shared" si="10"/>
        <v>0</v>
      </c>
      <c r="Q14" s="31">
        <f t="shared" si="11"/>
        <v>0</v>
      </c>
      <c r="U14" s="32" t="s">
        <v>160</v>
      </c>
      <c r="V14" s="32">
        <v>2</v>
      </c>
      <c r="W14" s="32">
        <v>3</v>
      </c>
      <c r="X14" s="32">
        <f t="shared" si="13"/>
        <v>6</v>
      </c>
      <c r="Y14" s="32">
        <v>4</v>
      </c>
      <c r="Z14" s="32">
        <v>1</v>
      </c>
      <c r="AA14" s="32">
        <f t="shared" si="14"/>
        <v>4</v>
      </c>
      <c r="AB14" s="32">
        <f t="shared" si="15"/>
        <v>10</v>
      </c>
      <c r="AC14" s="32">
        <f t="shared" si="3"/>
        <v>2.5</v>
      </c>
    </row>
    <row r="15" spans="1:30" s="32" customFormat="1" ht="18" customHeight="1" x14ac:dyDescent="0.2">
      <c r="A15" s="69" t="str">
        <f>IF(ISBLANK(J54)=TRUE,"",J54)</f>
        <v>SGR #3</v>
      </c>
      <c r="B15" s="69" t="str">
        <f t="shared" ref="B15:F15" si="22">IF(ISBLANK(K54)=TRUE,"",K54)</f>
        <v>Social Sciences/Diversity (SGR 3)</v>
      </c>
      <c r="C15" s="69" t="str">
        <f t="shared" si="22"/>
        <v>Cannot be ECON</v>
      </c>
      <c r="D15" s="83">
        <f t="shared" si="22"/>
        <v>3</v>
      </c>
      <c r="E15" s="69" t="str">
        <f t="shared" si="22"/>
        <v/>
      </c>
      <c r="F15" s="69" t="str">
        <f t="shared" si="22"/>
        <v/>
      </c>
      <c r="G15" s="194">
        <f t="shared" si="8"/>
        <v>0</v>
      </c>
      <c r="H15" s="30">
        <f t="shared" si="5"/>
        <v>0</v>
      </c>
      <c r="J15" s="72" t="str">
        <f>IF(ISBLANK(A79)=TRUE,"",A79)</f>
        <v>AS 489</v>
      </c>
      <c r="K15" s="72" t="str">
        <f t="shared" ref="K15:O15" si="23">IF(ISBLANK(B79)=TRUE,"",B79)</f>
        <v>Current Issues in Animal Science</v>
      </c>
      <c r="L15" s="72" t="str">
        <f t="shared" si="23"/>
        <v/>
      </c>
      <c r="M15" s="89">
        <f t="shared" si="23"/>
        <v>2</v>
      </c>
      <c r="N15" s="89" t="str">
        <f t="shared" si="23"/>
        <v/>
      </c>
      <c r="O15" s="89" t="str">
        <f t="shared" si="23"/>
        <v/>
      </c>
      <c r="P15" s="30">
        <f t="shared" si="10"/>
        <v>0</v>
      </c>
      <c r="Q15" s="31">
        <f t="shared" si="11"/>
        <v>0</v>
      </c>
      <c r="U15" s="32" t="s">
        <v>161</v>
      </c>
      <c r="V15" s="32">
        <v>2</v>
      </c>
      <c r="W15" s="32">
        <v>3</v>
      </c>
      <c r="X15" s="32">
        <f t="shared" si="13"/>
        <v>6</v>
      </c>
      <c r="Y15" s="32">
        <v>3</v>
      </c>
      <c r="Z15" s="32">
        <v>1</v>
      </c>
      <c r="AA15" s="32">
        <f t="shared" si="14"/>
        <v>3</v>
      </c>
      <c r="AB15" s="32">
        <f t="shared" si="15"/>
        <v>9</v>
      </c>
      <c r="AC15" s="32">
        <f t="shared" si="3"/>
        <v>2.25</v>
      </c>
    </row>
    <row r="16" spans="1:30" s="32" customFormat="1" ht="18" customHeight="1" x14ac:dyDescent="0.2">
      <c r="B16" s="31"/>
      <c r="C16" s="31"/>
      <c r="D16" s="30"/>
      <c r="E16" s="30"/>
      <c r="F16" s="30"/>
      <c r="G16" s="194">
        <f t="shared" si="8"/>
        <v>0</v>
      </c>
      <c r="H16" s="30">
        <f t="shared" si="5"/>
        <v>0</v>
      </c>
      <c r="J16" s="188" t="s">
        <v>144</v>
      </c>
      <c r="K16" s="185"/>
      <c r="L16" s="185" t="s">
        <v>95</v>
      </c>
      <c r="M16" s="189">
        <f>SUM(M17:M19)</f>
        <v>9</v>
      </c>
      <c r="N16" s="186"/>
      <c r="O16" s="186"/>
      <c r="P16" s="30">
        <f t="shared" si="10"/>
        <v>0</v>
      </c>
      <c r="Q16" s="31">
        <f t="shared" si="11"/>
        <v>0</v>
      </c>
      <c r="U16" s="32" t="s">
        <v>162</v>
      </c>
      <c r="V16" s="32">
        <v>2</v>
      </c>
      <c r="W16" s="32">
        <v>3</v>
      </c>
      <c r="X16" s="32">
        <f t="shared" si="13"/>
        <v>6</v>
      </c>
      <c r="Y16" s="32">
        <v>2</v>
      </c>
      <c r="Z16" s="32">
        <v>1</v>
      </c>
      <c r="AA16" s="32">
        <f t="shared" si="14"/>
        <v>2</v>
      </c>
      <c r="AB16" s="32">
        <f t="shared" si="15"/>
        <v>8</v>
      </c>
      <c r="AC16" s="32">
        <f t="shared" si="3"/>
        <v>2</v>
      </c>
    </row>
    <row r="17" spans="1:30" s="32" customFormat="1" ht="18" customHeight="1" x14ac:dyDescent="0.2">
      <c r="A17" s="78" t="s">
        <v>8</v>
      </c>
      <c r="B17" s="94" t="s">
        <v>32</v>
      </c>
      <c r="C17" s="95"/>
      <c r="D17" s="106">
        <f>SUM(D18:D19)</f>
        <v>6</v>
      </c>
      <c r="E17" s="84"/>
      <c r="F17" s="84"/>
      <c r="G17" s="194">
        <f t="shared" si="8"/>
        <v>0</v>
      </c>
      <c r="H17" s="30">
        <f t="shared" si="5"/>
        <v>0</v>
      </c>
      <c r="J17" s="72" t="str">
        <f>IF(ISBLANK(A71)=TRUE,"",A71)</f>
        <v/>
      </c>
      <c r="K17" s="72" t="str">
        <f t="shared" ref="K17:O17" si="24">IF(ISBLANK(B71)=TRUE,"",B71)</f>
        <v>AS Production Course**</v>
      </c>
      <c r="L17" s="72" t="str">
        <f t="shared" si="24"/>
        <v/>
      </c>
      <c r="M17" s="89">
        <f t="shared" si="24"/>
        <v>3</v>
      </c>
      <c r="N17" s="72" t="str">
        <f t="shared" si="24"/>
        <v/>
      </c>
      <c r="O17" s="72" t="str">
        <f t="shared" si="24"/>
        <v/>
      </c>
      <c r="P17" s="30">
        <f t="shared" si="10"/>
        <v>0</v>
      </c>
      <c r="Q17" s="31">
        <f t="shared" si="11"/>
        <v>0</v>
      </c>
      <c r="U17" s="32" t="s">
        <v>163</v>
      </c>
      <c r="V17" s="32">
        <v>2</v>
      </c>
      <c r="W17" s="32">
        <v>3</v>
      </c>
      <c r="X17" s="32">
        <f t="shared" si="13"/>
        <v>6</v>
      </c>
      <c r="Y17" s="32">
        <v>1</v>
      </c>
      <c r="Z17" s="32">
        <v>1</v>
      </c>
      <c r="AA17" s="32">
        <f t="shared" si="14"/>
        <v>1</v>
      </c>
      <c r="AB17" s="32">
        <f t="shared" si="15"/>
        <v>7</v>
      </c>
      <c r="AC17" s="32">
        <f t="shared" si="3"/>
        <v>1.75</v>
      </c>
    </row>
    <row r="18" spans="1:30" s="32" customFormat="1" ht="18" customHeight="1" x14ac:dyDescent="0.2">
      <c r="A18" s="69" t="str">
        <f>IF(ISBLANK(A55)=TRUE,"",A55)</f>
        <v>SGR #4</v>
      </c>
      <c r="B18" s="69" t="str">
        <f t="shared" ref="B18:F18" si="25">IF(ISBLANK(B55)=TRUE,"",B55)</f>
        <v>Humanities/Arts Diversity (SGR 4)</v>
      </c>
      <c r="C18" s="69" t="str">
        <f t="shared" si="25"/>
        <v/>
      </c>
      <c r="D18" s="83">
        <f t="shared" si="25"/>
        <v>3</v>
      </c>
      <c r="E18" s="83" t="str">
        <f t="shared" si="25"/>
        <v/>
      </c>
      <c r="F18" s="83" t="str">
        <f t="shared" si="25"/>
        <v/>
      </c>
      <c r="G18" s="194">
        <f t="shared" si="8"/>
        <v>0</v>
      </c>
      <c r="H18" s="30">
        <f t="shared" si="5"/>
        <v>0</v>
      </c>
      <c r="J18" s="72" t="str">
        <f>IF(ISBLANK(J71)=TRUE,"",J71)</f>
        <v/>
      </c>
      <c r="K18" s="72" t="str">
        <f t="shared" ref="K18:AD18" si="26">IF(ISBLANK(K71)=TRUE,"",K71)</f>
        <v>AS Production Course**</v>
      </c>
      <c r="L18" s="72" t="str">
        <f t="shared" si="26"/>
        <v/>
      </c>
      <c r="M18" s="89">
        <f t="shared" si="26"/>
        <v>3</v>
      </c>
      <c r="N18" s="72" t="str">
        <f t="shared" si="26"/>
        <v/>
      </c>
      <c r="O18" s="72" t="str">
        <f t="shared" si="26"/>
        <v/>
      </c>
      <c r="P18" s="30">
        <f t="shared" si="10"/>
        <v>0</v>
      </c>
      <c r="Q18" s="31">
        <f t="shared" si="11"/>
        <v>0</v>
      </c>
      <c r="R18" s="72" t="str">
        <f t="shared" si="26"/>
        <v/>
      </c>
      <c r="S18" s="72" t="str">
        <f t="shared" si="26"/>
        <v/>
      </c>
      <c r="T18" s="72" t="str">
        <f t="shared" si="26"/>
        <v/>
      </c>
      <c r="U18" s="72" t="str">
        <f t="shared" si="26"/>
        <v/>
      </c>
      <c r="V18" s="72" t="str">
        <f t="shared" si="26"/>
        <v/>
      </c>
      <c r="W18" s="72" t="str">
        <f t="shared" si="26"/>
        <v/>
      </c>
      <c r="X18" s="72" t="str">
        <f t="shared" si="26"/>
        <v/>
      </c>
      <c r="Y18" s="72" t="str">
        <f t="shared" si="26"/>
        <v/>
      </c>
      <c r="Z18" s="72" t="str">
        <f t="shared" si="26"/>
        <v/>
      </c>
      <c r="AA18" s="72" t="str">
        <f t="shared" si="26"/>
        <v/>
      </c>
      <c r="AB18" s="72" t="str">
        <f t="shared" si="26"/>
        <v/>
      </c>
      <c r="AC18" s="72" t="str">
        <f t="shared" si="26"/>
        <v/>
      </c>
      <c r="AD18" s="72" t="str">
        <f t="shared" si="26"/>
        <v/>
      </c>
    </row>
    <row r="19" spans="1:30" s="32" customFormat="1" ht="18" customHeight="1" x14ac:dyDescent="0.2">
      <c r="A19" s="69" t="str">
        <f>IF(ISBLANK(A63)=TRUE,"",A63)</f>
        <v>SGR #4</v>
      </c>
      <c r="B19" s="69" t="str">
        <f t="shared" ref="B19:F19" si="27">IF(ISBLANK(B63)=TRUE,"",B63)</f>
        <v>Humanities/Arts Diversity (SGR 4)</v>
      </c>
      <c r="C19" s="69" t="str">
        <f t="shared" si="27"/>
        <v/>
      </c>
      <c r="D19" s="83">
        <f t="shared" si="27"/>
        <v>3</v>
      </c>
      <c r="E19" s="83" t="str">
        <f t="shared" si="27"/>
        <v/>
      </c>
      <c r="F19" s="83" t="str">
        <f t="shared" si="27"/>
        <v/>
      </c>
      <c r="G19" s="194">
        <f t="shared" si="8"/>
        <v>0</v>
      </c>
      <c r="H19" s="30">
        <f t="shared" si="5"/>
        <v>0</v>
      </c>
      <c r="J19" s="72" t="str">
        <f>IF(ISBLANK(A78)=TRUE,"",A78)</f>
        <v/>
      </c>
      <c r="K19" s="72" t="str">
        <f t="shared" ref="K19:O19" si="28">IF(ISBLANK(B78)=TRUE,"",B78)</f>
        <v>AS Production Course**</v>
      </c>
      <c r="L19" s="72" t="str">
        <f t="shared" si="28"/>
        <v/>
      </c>
      <c r="M19" s="89">
        <f t="shared" si="28"/>
        <v>3</v>
      </c>
      <c r="N19" s="72" t="str">
        <f t="shared" si="28"/>
        <v/>
      </c>
      <c r="O19" s="72" t="str">
        <f t="shared" si="28"/>
        <v/>
      </c>
      <c r="P19" s="30">
        <f t="shared" si="10"/>
        <v>0</v>
      </c>
      <c r="Q19" s="31">
        <f t="shared" si="11"/>
        <v>0</v>
      </c>
      <c r="U19" s="32" t="s">
        <v>164</v>
      </c>
      <c r="V19" s="32">
        <v>1</v>
      </c>
      <c r="W19" s="32">
        <v>3</v>
      </c>
      <c r="X19" s="32">
        <f t="shared" si="13"/>
        <v>3</v>
      </c>
      <c r="Y19" s="32">
        <v>4</v>
      </c>
      <c r="Z19" s="32">
        <v>1</v>
      </c>
      <c r="AA19" s="32">
        <f t="shared" si="14"/>
        <v>4</v>
      </c>
      <c r="AB19" s="32">
        <f t="shared" si="15"/>
        <v>7</v>
      </c>
      <c r="AC19" s="32">
        <f t="shared" si="3"/>
        <v>1.75</v>
      </c>
    </row>
    <row r="20" spans="1:30" s="32" customFormat="1" ht="18" customHeight="1" x14ac:dyDescent="0.2">
      <c r="B20" s="31"/>
      <c r="C20" s="31"/>
      <c r="D20" s="30"/>
      <c r="E20" s="30"/>
      <c r="F20" s="30"/>
      <c r="G20" s="194">
        <f t="shared" si="8"/>
        <v>0</v>
      </c>
      <c r="H20" s="30">
        <f t="shared" si="5"/>
        <v>0</v>
      </c>
      <c r="J20" s="120" t="s">
        <v>87</v>
      </c>
      <c r="K20" s="120"/>
      <c r="L20" s="120"/>
      <c r="M20" s="189">
        <f>SUM(M21:M24)</f>
        <v>16</v>
      </c>
      <c r="N20" s="186"/>
      <c r="O20" s="186"/>
      <c r="P20" s="30">
        <f t="shared" si="10"/>
        <v>0</v>
      </c>
      <c r="Q20" s="31">
        <f t="shared" si="11"/>
        <v>0</v>
      </c>
      <c r="U20" s="32" t="s">
        <v>165</v>
      </c>
      <c r="V20" s="32">
        <v>1</v>
      </c>
      <c r="W20" s="32">
        <v>3</v>
      </c>
      <c r="X20" s="32">
        <f t="shared" si="13"/>
        <v>3</v>
      </c>
      <c r="Y20" s="32">
        <v>3</v>
      </c>
      <c r="Z20" s="32">
        <v>1</v>
      </c>
      <c r="AA20" s="32">
        <f t="shared" si="14"/>
        <v>3</v>
      </c>
      <c r="AB20" s="32">
        <f t="shared" si="15"/>
        <v>6</v>
      </c>
      <c r="AC20" s="32">
        <f t="shared" si="3"/>
        <v>1.5</v>
      </c>
    </row>
    <row r="21" spans="1:30" s="32" customFormat="1" ht="24" x14ac:dyDescent="0.2">
      <c r="A21" s="78" t="s">
        <v>9</v>
      </c>
      <c r="B21" s="94" t="s">
        <v>33</v>
      </c>
      <c r="C21" s="29"/>
      <c r="D21" s="73">
        <f>SUM(D22)</f>
        <v>3</v>
      </c>
      <c r="E21" s="82"/>
      <c r="F21" s="82"/>
      <c r="G21" s="194">
        <f t="shared" si="8"/>
        <v>0</v>
      </c>
      <c r="H21" s="30">
        <f t="shared" si="5"/>
        <v>0</v>
      </c>
      <c r="J21" s="175" t="str">
        <f>IF(ISBLANK(J51)=TRUE,"",J51)</f>
        <v>CHEM 106/L OR CHEM 112/L</v>
      </c>
      <c r="K21" s="175" t="str">
        <f>IF(ISBLANK(K51)=TRUE,"",K51)</f>
        <v>Chemistry Survey/Lab OR General Chemistry I</v>
      </c>
      <c r="L21" s="178" t="str">
        <f>IF(ISBLANK(L51)=TRUE,"",L51)</f>
        <v>CHEM 106: Prereq MATH 102</v>
      </c>
      <c r="M21" s="211">
        <f>IF(ISBLANK(M51)=TRUE,"",M51)</f>
        <v>4</v>
      </c>
      <c r="N21" s="211" t="str">
        <f>IF(ISBLANK(N51)=TRUE,"",N51)</f>
        <v/>
      </c>
      <c r="O21" s="211"/>
      <c r="P21" s="30">
        <f>IF(O21="a/a",4,IF(O21="a/b",3.75,IF(O21="a/c",3.5,IF(O21="a/d",3.25,IF(O21="a/f",3,IF(O21="b/a",3.25,IF(O21="b/b",3,IF(O21="b/c",2.75,IF(O21="b/d",2.5,IF(O21="b/f",2.25,IF(O21="c/a",2.5,IF(O21="c/b",2.25,IF(O21="c/c",2,IF(O21="c/d",1.75,IF(O21="c/f",1.5,IF(O21="d/a",1.75,IF(O21="d/b",1.5,IF(O21="d/c",1.25,IF(O21="d/d",1,IF(O21="d/f",0.75,IF(O21="f/a",1,IF(O21="f/b",75,IF(O21="f/c",0.5,IF(O21="f/d",0.25,0))))))))))))))))))))))))</f>
        <v>0</v>
      </c>
      <c r="Q21" s="31">
        <f t="shared" si="11"/>
        <v>0</v>
      </c>
      <c r="U21" s="32" t="s">
        <v>166</v>
      </c>
      <c r="V21" s="32">
        <v>1</v>
      </c>
      <c r="W21" s="32">
        <v>3</v>
      </c>
      <c r="X21" s="32">
        <f t="shared" si="13"/>
        <v>3</v>
      </c>
      <c r="Y21" s="32">
        <v>2</v>
      </c>
      <c r="Z21" s="32">
        <v>1</v>
      </c>
      <c r="AA21" s="32">
        <f t="shared" si="14"/>
        <v>2</v>
      </c>
      <c r="AB21" s="32">
        <f t="shared" si="15"/>
        <v>5</v>
      </c>
      <c r="AC21" s="32">
        <f t="shared" si="3"/>
        <v>1.25</v>
      </c>
    </row>
    <row r="22" spans="1:30" s="32" customFormat="1" ht="36" x14ac:dyDescent="0.2">
      <c r="A22" s="69" t="str">
        <f>IF(ISBLANK(A53)=TRUE,"",A53)</f>
        <v>MATH 102</v>
      </c>
      <c r="B22" s="69" t="str">
        <f t="shared" ref="B22:F22" si="29">IF(ISBLANK(B53)=TRUE,"",B53)</f>
        <v>College Algebra (SGR 5)</v>
      </c>
      <c r="C22" s="207" t="str">
        <f t="shared" si="29"/>
        <v>or higher MATH based on placement</v>
      </c>
      <c r="D22" s="83">
        <f t="shared" si="29"/>
        <v>3</v>
      </c>
      <c r="E22" s="83" t="str">
        <f t="shared" si="29"/>
        <v/>
      </c>
      <c r="F22" s="83" t="str">
        <f t="shared" si="29"/>
        <v/>
      </c>
      <c r="G22" s="194">
        <f t="shared" si="8"/>
        <v>0</v>
      </c>
      <c r="H22" s="30">
        <f t="shared" si="5"/>
        <v>0</v>
      </c>
      <c r="J22" s="175" t="str">
        <f t="shared" ref="J22:O22" si="30">IF(ISBLANK(A60)=TRUE,"",A60)</f>
        <v>CHEM 120/L OR CHEM 108/L OR CHEM 326/L</v>
      </c>
      <c r="K22" s="175" t="str">
        <f t="shared" si="30"/>
        <v>Elementary Organic Chemistry/Lab OR Organic &amp; Biochemistry/Lab OR Organic Chemistry/Lab</v>
      </c>
      <c r="L22" s="178" t="str">
        <f t="shared" si="30"/>
        <v>CHEM 120 &amp; 108: Prereq CHEM 106 or 112    CHEM 326: Prereq CHEM 114                              CHEM 120 Spring ONLY, CHEM 108 (5 cr)</v>
      </c>
      <c r="M22" s="211">
        <f t="shared" si="30"/>
        <v>4</v>
      </c>
      <c r="N22" s="211" t="str">
        <f t="shared" si="30"/>
        <v/>
      </c>
      <c r="O22" s="211" t="str">
        <f t="shared" si="30"/>
        <v/>
      </c>
      <c r="P22" s="30">
        <f>IF(M22=5,S22,T22)</f>
        <v>0</v>
      </c>
      <c r="Q22" s="31">
        <f>IF(P22&gt;0,P22*M22,0)</f>
        <v>0</v>
      </c>
      <c r="S22" s="32">
        <f>IF(O22="a/a",4,IF(O22="a/b",3.8,IF(O22="a/c",3.6,IF(O22="a/d",3.4,IF(O22="a/f",3.2,IF(O22="b/a",3.2,IF(O22="b/b",3,IF(O22="b/c",2.8,IF(O22="b/d",2.6,IF(O22="b/f",2.4,IF(O22="c/a",2.4,IF(O22="c/b",2.2,IF(O22="c/c",2,IF(O22="c/d",1.8,IF(O22="c/f",1.6,IF(O22="d/a",1.6,IF(O22="d/b",1.4,IF(O22="d/c",1.2,IF(O22="d/d",1,IF(O22="d/f",0.8,IF(O22="f/a",0.8,IF(O22="f/b",0.6,IF(O22="f/c",0.4,IF(O22="f/d",0.2,0))))))))))))))))))))))))</f>
        <v>0</v>
      </c>
      <c r="T22" s="32">
        <f>IF(O22="a/a",4,IF(O22="a/b",3.75,IF(O22="a/c",3.5,IF(O22="a/d",3.25,IF(O22="a/f",3,IF(O22="b/a",3.25,IF(O22="b/b",3,IF(O22="b/c",2.75,IF(O22="b/d",2.5,IF(O22="b/f",2.25,IF(O22="c/a",2.5,IF(O22="c/b",2.25,IF(O22="c/c",2,IF(O22="c/d",1.75,IF(O22="c/f",1.5,IF(O22="d/a",1.75,IF(O22="d/b",1.5,IF(O22="d/c",1.25,IF(O22="d/d",1,IF(O22="d/f",0.75,IF(O22="f/a",1,IF(O22="f/b",75,IF(O22="f/c",0.5,IF(O22="f/d",0.25,0))))))))))))))))))))))))</f>
        <v>0</v>
      </c>
      <c r="U22" s="32" t="s">
        <v>167</v>
      </c>
      <c r="V22" s="32">
        <v>1</v>
      </c>
      <c r="W22" s="32">
        <v>3</v>
      </c>
      <c r="X22" s="32">
        <f t="shared" si="13"/>
        <v>3</v>
      </c>
      <c r="Y22" s="32">
        <v>1</v>
      </c>
      <c r="Z22" s="32">
        <v>1</v>
      </c>
      <c r="AA22" s="32">
        <f t="shared" si="14"/>
        <v>1</v>
      </c>
      <c r="AB22" s="32">
        <f t="shared" si="15"/>
        <v>4</v>
      </c>
      <c r="AC22" s="32">
        <f t="shared" si="3"/>
        <v>1</v>
      </c>
    </row>
    <row r="23" spans="1:30" s="32" customFormat="1" ht="18" customHeight="1" x14ac:dyDescent="0.2">
      <c r="B23" s="31"/>
      <c r="C23" s="31"/>
      <c r="D23" s="30"/>
      <c r="E23" s="30"/>
      <c r="F23" s="30"/>
      <c r="G23" s="194">
        <f t="shared" si="8"/>
        <v>0</v>
      </c>
      <c r="H23" s="30">
        <f t="shared" si="5"/>
        <v>0</v>
      </c>
      <c r="J23" s="72" t="str">
        <f t="shared" ref="J23:O23" si="31">IF(ISBLANK(J60)=TRUE,"",J60)</f>
        <v>VET 223/223L</v>
      </c>
      <c r="K23" s="72" t="str">
        <f t="shared" si="31"/>
        <v>Anatomy &amp; Phys of Livestock/Lab</v>
      </c>
      <c r="L23" s="176" t="str">
        <f t="shared" si="31"/>
        <v>Prereq CHEM 120 or 108; Spring ONLY</v>
      </c>
      <c r="M23" s="89">
        <f t="shared" si="31"/>
        <v>4</v>
      </c>
      <c r="N23" s="89" t="str">
        <f t="shared" si="31"/>
        <v>S</v>
      </c>
      <c r="O23" s="89" t="str">
        <f t="shared" si="31"/>
        <v/>
      </c>
      <c r="P23" s="30">
        <f t="shared" si="10"/>
        <v>0</v>
      </c>
      <c r="Q23" s="31">
        <f t="shared" si="11"/>
        <v>0</v>
      </c>
      <c r="U23" s="32" t="s">
        <v>155</v>
      </c>
      <c r="V23" s="32">
        <v>1</v>
      </c>
      <c r="W23" s="32">
        <v>3</v>
      </c>
      <c r="X23" s="32">
        <f t="shared" si="13"/>
        <v>3</v>
      </c>
      <c r="Y23" s="32">
        <v>0</v>
      </c>
      <c r="Z23" s="32">
        <v>1</v>
      </c>
      <c r="AA23" s="32">
        <f t="shared" si="14"/>
        <v>0</v>
      </c>
      <c r="AB23" s="32">
        <f t="shared" si="15"/>
        <v>3</v>
      </c>
      <c r="AC23" s="32">
        <f t="shared" si="3"/>
        <v>0.75</v>
      </c>
    </row>
    <row r="24" spans="1:30" s="32" customFormat="1" ht="12.75" x14ac:dyDescent="0.2">
      <c r="A24" s="78" t="s">
        <v>10</v>
      </c>
      <c r="B24" s="94" t="s">
        <v>34</v>
      </c>
      <c r="C24" s="29"/>
      <c r="D24" s="73">
        <f>SUM(D25:D26)</f>
        <v>6</v>
      </c>
      <c r="E24" s="82"/>
      <c r="F24" s="82"/>
      <c r="G24" s="194">
        <f t="shared" si="8"/>
        <v>0</v>
      </c>
      <c r="H24" s="30">
        <f t="shared" si="5"/>
        <v>0</v>
      </c>
      <c r="J24" s="175" t="str">
        <f t="shared" ref="J24:O24" si="32">IF(ISBLANK(A80)=TRUE,"",A80)</f>
        <v>PHYS 101/L OR MICR 231/L</v>
      </c>
      <c r="K24" s="175" t="str">
        <f t="shared" si="32"/>
        <v>Survey of Physics/Lab OR General Microbiology/Lab</v>
      </c>
      <c r="L24" s="178" t="str">
        <f t="shared" si="32"/>
        <v>MICR 231 Prereq CHEM 106 or 112</v>
      </c>
      <c r="M24" s="211">
        <f t="shared" si="32"/>
        <v>4</v>
      </c>
      <c r="N24" s="211" t="str">
        <f t="shared" si="32"/>
        <v/>
      </c>
      <c r="O24" s="211" t="str">
        <f t="shared" si="32"/>
        <v/>
      </c>
      <c r="P24" s="30">
        <f t="shared" si="10"/>
        <v>0</v>
      </c>
      <c r="Q24" s="31">
        <f t="shared" si="11"/>
        <v>0</v>
      </c>
      <c r="U24" s="32" t="s">
        <v>168</v>
      </c>
      <c r="V24" s="32">
        <v>0</v>
      </c>
      <c r="W24" s="32">
        <v>3</v>
      </c>
      <c r="X24" s="32">
        <f t="shared" si="13"/>
        <v>0</v>
      </c>
      <c r="Y24" s="32">
        <v>4</v>
      </c>
      <c r="Z24" s="32">
        <v>1</v>
      </c>
      <c r="AA24" s="32">
        <f t="shared" si="14"/>
        <v>4</v>
      </c>
      <c r="AB24" s="32">
        <f t="shared" si="15"/>
        <v>4</v>
      </c>
      <c r="AC24" s="32">
        <f t="shared" si="3"/>
        <v>1</v>
      </c>
    </row>
    <row r="25" spans="1:30" s="32" customFormat="1" ht="18" customHeight="1" x14ac:dyDescent="0.2">
      <c r="A25" s="180" t="str">
        <f>IF(ISBLANK(A61)=TRUE,"",A61)</f>
        <v>BIO 101/L or 151/L</v>
      </c>
      <c r="B25" s="180" t="str">
        <f t="shared" ref="B25:F25" si="33">IF(ISBLANK(B61)=TRUE,"",B61)</f>
        <v>General Biology I/Lab (SGR 6)</v>
      </c>
      <c r="C25" s="212" t="str">
        <f t="shared" si="33"/>
        <v>BIO 151 (4 cr)</v>
      </c>
      <c r="D25" s="209">
        <f t="shared" si="33"/>
        <v>3</v>
      </c>
      <c r="E25" s="209" t="str">
        <f t="shared" si="33"/>
        <v/>
      </c>
      <c r="F25" s="209" t="str">
        <f t="shared" si="33"/>
        <v/>
      </c>
      <c r="G25" s="194">
        <f t="shared" si="8"/>
        <v>0</v>
      </c>
      <c r="H25" s="30">
        <f t="shared" si="5"/>
        <v>0</v>
      </c>
      <c r="J25" s="190" t="s">
        <v>115</v>
      </c>
      <c r="K25" s="190"/>
      <c r="L25" s="190"/>
      <c r="M25" s="191">
        <f>SUM(M26:M27)</f>
        <v>6</v>
      </c>
      <c r="N25" s="192"/>
      <c r="O25" s="192"/>
      <c r="P25" s="30">
        <f t="shared" si="10"/>
        <v>0</v>
      </c>
      <c r="Q25" s="31">
        <f t="shared" si="11"/>
        <v>0</v>
      </c>
      <c r="U25" s="32" t="s">
        <v>169</v>
      </c>
      <c r="V25" s="32">
        <v>0</v>
      </c>
      <c r="W25" s="32">
        <v>3</v>
      </c>
      <c r="X25" s="32">
        <f t="shared" si="13"/>
        <v>0</v>
      </c>
      <c r="Y25" s="32">
        <v>3</v>
      </c>
      <c r="Z25" s="32">
        <v>1</v>
      </c>
      <c r="AA25" s="32">
        <f t="shared" si="14"/>
        <v>3</v>
      </c>
      <c r="AB25" s="32">
        <f t="shared" si="15"/>
        <v>3</v>
      </c>
      <c r="AC25" s="32">
        <f t="shared" si="3"/>
        <v>0.75</v>
      </c>
    </row>
    <row r="26" spans="1:30" s="32" customFormat="1" ht="24" x14ac:dyDescent="0.2">
      <c r="A26" s="180" t="str">
        <f>IF(ISBLANK(J61)=TRUE,"",J61)</f>
        <v>BIO 103/L or 153/L</v>
      </c>
      <c r="B26" s="180" t="str">
        <f t="shared" ref="B26:F26" si="34">IF(ISBLANK(K61)=TRUE,"",K61)</f>
        <v>General Biology II/Lab (SGR 6)</v>
      </c>
      <c r="C26" s="212" t="str">
        <f t="shared" si="34"/>
        <v>Prereq BIO 101 or 151; BIO 153 (4 cr)</v>
      </c>
      <c r="D26" s="209">
        <f t="shared" si="34"/>
        <v>3</v>
      </c>
      <c r="E26" s="209" t="str">
        <f t="shared" si="34"/>
        <v/>
      </c>
      <c r="F26" s="209" t="str">
        <f t="shared" si="34"/>
        <v/>
      </c>
      <c r="G26" s="194">
        <f t="shared" si="8"/>
        <v>0</v>
      </c>
      <c r="H26" s="30">
        <f t="shared" si="5"/>
        <v>0</v>
      </c>
      <c r="J26" s="72" t="str">
        <f>IF(ISBLANK(A64)=TRUE,"",A64)</f>
        <v>ECON 202 or 201</v>
      </c>
      <c r="K26" s="175" t="str">
        <f t="shared" ref="K26:O26" si="35">IF(ISBLANK(B64)=TRUE,"",B64)</f>
        <v>Principles of Macroeconomics or Microeconomics (SGR 3)</v>
      </c>
      <c r="L26" s="72" t="str">
        <f t="shared" si="35"/>
        <v/>
      </c>
      <c r="M26" s="89">
        <f t="shared" si="35"/>
        <v>3</v>
      </c>
      <c r="N26" s="72" t="str">
        <f t="shared" si="35"/>
        <v/>
      </c>
      <c r="O26" s="72" t="str">
        <f t="shared" si="35"/>
        <v/>
      </c>
      <c r="P26" s="30">
        <f t="shared" si="10"/>
        <v>0</v>
      </c>
      <c r="Q26" s="31">
        <f t="shared" si="11"/>
        <v>0</v>
      </c>
      <c r="U26" s="32" t="s">
        <v>170</v>
      </c>
      <c r="V26" s="32">
        <v>0</v>
      </c>
      <c r="W26" s="32">
        <v>3</v>
      </c>
      <c r="X26" s="32">
        <f t="shared" si="13"/>
        <v>0</v>
      </c>
      <c r="Y26" s="32">
        <v>2</v>
      </c>
      <c r="Z26" s="32">
        <v>1</v>
      </c>
      <c r="AA26" s="32">
        <f t="shared" si="14"/>
        <v>2</v>
      </c>
      <c r="AB26" s="32">
        <f t="shared" si="15"/>
        <v>2</v>
      </c>
      <c r="AC26" s="32">
        <f t="shared" si="3"/>
        <v>0.5</v>
      </c>
    </row>
    <row r="27" spans="1:30" s="32" customFormat="1" ht="18" customHeight="1" x14ac:dyDescent="0.2">
      <c r="G27" s="194">
        <f>IF(F27="A",4,IF(F27="B",3,IF(F27="C",2,IF(F27="D",1,0))))</f>
        <v>0</v>
      </c>
      <c r="H27" s="30">
        <f t="shared" si="5"/>
        <v>0</v>
      </c>
      <c r="J27" s="129" t="str">
        <f>IF(ISBLANK(A70)=TRUE,"",A70)</f>
        <v>ACCT 210</v>
      </c>
      <c r="K27" s="129" t="str">
        <f t="shared" ref="K27:O27" si="36">IF(ISBLANK(B70)=TRUE,"",B70)</f>
        <v>Principles of Accounting</v>
      </c>
      <c r="L27" s="129" t="str">
        <f t="shared" si="36"/>
        <v/>
      </c>
      <c r="M27" s="133">
        <f t="shared" si="36"/>
        <v>3</v>
      </c>
      <c r="N27" s="129" t="str">
        <f t="shared" si="36"/>
        <v/>
      </c>
      <c r="O27" s="129" t="str">
        <f t="shared" si="36"/>
        <v/>
      </c>
      <c r="P27" s="30">
        <f t="shared" si="10"/>
        <v>0</v>
      </c>
      <c r="Q27" s="31">
        <f t="shared" si="11"/>
        <v>0</v>
      </c>
      <c r="U27" s="32" t="s">
        <v>171</v>
      </c>
      <c r="V27" s="32">
        <v>0</v>
      </c>
      <c r="W27" s="32">
        <v>3</v>
      </c>
      <c r="X27" s="32">
        <f t="shared" si="13"/>
        <v>0</v>
      </c>
      <c r="Y27" s="32">
        <v>1</v>
      </c>
      <c r="Z27" s="32">
        <v>1</v>
      </c>
      <c r="AA27" s="32">
        <f t="shared" si="14"/>
        <v>1</v>
      </c>
      <c r="AB27" s="32">
        <f t="shared" si="15"/>
        <v>1</v>
      </c>
      <c r="AC27" s="32">
        <f t="shared" si="3"/>
        <v>0.25</v>
      </c>
    </row>
    <row r="28" spans="1:30" s="32" customFormat="1" ht="18" customHeight="1" x14ac:dyDescent="0.2">
      <c r="G28" s="194">
        <f t="shared" si="8"/>
        <v>0</v>
      </c>
      <c r="H28" s="30">
        <f t="shared" si="5"/>
        <v>0</v>
      </c>
      <c r="J28" s="188" t="s">
        <v>91</v>
      </c>
      <c r="K28" s="185"/>
      <c r="L28" s="185" t="s">
        <v>92</v>
      </c>
      <c r="M28" s="189">
        <f>SUM(M29:M32)</f>
        <v>12</v>
      </c>
      <c r="N28" s="186"/>
      <c r="O28" s="186"/>
      <c r="P28" s="30">
        <f t="shared" si="10"/>
        <v>0</v>
      </c>
      <c r="Q28" s="31">
        <f t="shared" si="11"/>
        <v>0</v>
      </c>
      <c r="U28" s="32" t="s">
        <v>172</v>
      </c>
      <c r="V28" s="32">
        <v>0</v>
      </c>
      <c r="W28" s="32">
        <v>3</v>
      </c>
      <c r="X28" s="32">
        <f t="shared" si="13"/>
        <v>0</v>
      </c>
      <c r="Y28" s="32">
        <v>0</v>
      </c>
      <c r="Z28" s="32">
        <v>1</v>
      </c>
      <c r="AA28" s="32">
        <f t="shared" si="14"/>
        <v>0</v>
      </c>
      <c r="AB28" s="32">
        <f t="shared" si="15"/>
        <v>0</v>
      </c>
      <c r="AC28" s="32">
        <f t="shared" si="3"/>
        <v>0</v>
      </c>
    </row>
    <row r="29" spans="1:30" s="32" customFormat="1" ht="18" customHeight="1" x14ac:dyDescent="0.2">
      <c r="A29" s="40"/>
      <c r="B29" s="29"/>
      <c r="C29" s="29"/>
      <c r="D29" s="82"/>
      <c r="E29" s="82"/>
      <c r="F29" s="82"/>
      <c r="G29" s="194">
        <f t="shared" si="8"/>
        <v>0</v>
      </c>
      <c r="H29" s="30">
        <f t="shared" si="5"/>
        <v>0</v>
      </c>
      <c r="J29" s="72" t="str">
        <f>IF(ISBLANK(J72)=TRUE,"",J72)</f>
        <v/>
      </c>
      <c r="K29" s="72" t="str">
        <f t="shared" ref="K29:O29" si="37">IF(ISBLANK(K72)=TRUE,"",K72)</f>
        <v>Business Elective</v>
      </c>
      <c r="L29" s="72" t="str">
        <f t="shared" si="37"/>
        <v/>
      </c>
      <c r="M29" s="89">
        <f t="shared" si="37"/>
        <v>3</v>
      </c>
      <c r="N29" s="72" t="str">
        <f t="shared" si="37"/>
        <v/>
      </c>
      <c r="O29" s="72" t="str">
        <f t="shared" si="37"/>
        <v/>
      </c>
      <c r="P29" s="30">
        <f t="shared" si="10"/>
        <v>0</v>
      </c>
      <c r="Q29" s="31">
        <f t="shared" si="11"/>
        <v>0</v>
      </c>
    </row>
    <row r="30" spans="1:30" s="32" customFormat="1" ht="18" customHeight="1" x14ac:dyDescent="0.2">
      <c r="A30" s="78" t="s">
        <v>35</v>
      </c>
      <c r="B30" s="95"/>
      <c r="C30" s="96"/>
      <c r="D30" s="73"/>
      <c r="E30" s="73"/>
      <c r="F30" s="73"/>
      <c r="G30" s="194">
        <f t="shared" si="8"/>
        <v>0</v>
      </c>
      <c r="H30" s="30">
        <f t="shared" si="5"/>
        <v>0</v>
      </c>
      <c r="J30" s="72" t="str">
        <f>IF(ISBLANK(A81)=TRUE,"",A81)</f>
        <v/>
      </c>
      <c r="K30" s="72" t="str">
        <f t="shared" ref="K30:O30" si="38">IF(ISBLANK(B81)=TRUE,"",B81)</f>
        <v>Business Elective</v>
      </c>
      <c r="L30" s="72" t="str">
        <f t="shared" si="38"/>
        <v/>
      </c>
      <c r="M30" s="89">
        <f t="shared" si="38"/>
        <v>3</v>
      </c>
      <c r="N30" s="72" t="str">
        <f t="shared" si="38"/>
        <v/>
      </c>
      <c r="O30" s="72" t="str">
        <f t="shared" si="38"/>
        <v/>
      </c>
      <c r="P30" s="30">
        <f t="shared" si="10"/>
        <v>0</v>
      </c>
      <c r="Q30" s="31">
        <f t="shared" si="11"/>
        <v>0</v>
      </c>
      <c r="U30" s="32" t="s">
        <v>181</v>
      </c>
      <c r="V30" s="32">
        <v>4</v>
      </c>
      <c r="W30" s="32">
        <v>4</v>
      </c>
      <c r="X30" s="32">
        <f>V30*W30</f>
        <v>16</v>
      </c>
    </row>
    <row r="31" spans="1:30" s="32" customFormat="1" ht="18" customHeight="1" x14ac:dyDescent="0.2">
      <c r="B31" s="31"/>
      <c r="C31" s="29"/>
      <c r="D31" s="82"/>
      <c r="E31" s="82"/>
      <c r="F31" s="82"/>
      <c r="G31" s="194">
        <f t="shared" si="8"/>
        <v>0</v>
      </c>
      <c r="H31" s="30">
        <f t="shared" si="5"/>
        <v>0</v>
      </c>
      <c r="J31" s="72" t="str">
        <f>IF(ISBLANK(J78)=TRUE,"",J78)</f>
        <v/>
      </c>
      <c r="K31" s="72" t="str">
        <f t="shared" ref="K31:O31" si="39">IF(ISBLANK(K78)=TRUE,"",K78)</f>
        <v>Business Elective</v>
      </c>
      <c r="L31" s="72" t="str">
        <f t="shared" si="39"/>
        <v/>
      </c>
      <c r="M31" s="89">
        <f t="shared" si="39"/>
        <v>3</v>
      </c>
      <c r="N31" s="72" t="str">
        <f t="shared" si="39"/>
        <v/>
      </c>
      <c r="O31" s="72" t="str">
        <f t="shared" si="39"/>
        <v/>
      </c>
      <c r="P31" s="30">
        <f t="shared" si="10"/>
        <v>0</v>
      </c>
      <c r="Q31" s="31">
        <f t="shared" si="11"/>
        <v>0</v>
      </c>
      <c r="U31" s="32" t="s">
        <v>149</v>
      </c>
      <c r="V31" s="32">
        <v>3</v>
      </c>
      <c r="W31" s="32">
        <v>4</v>
      </c>
      <c r="X31" s="32">
        <f>V31*W31</f>
        <v>12</v>
      </c>
    </row>
    <row r="32" spans="1:30" s="32" customFormat="1" ht="18" customHeight="1" x14ac:dyDescent="0.2">
      <c r="A32" s="78" t="s">
        <v>4</v>
      </c>
      <c r="B32" s="94" t="s">
        <v>11</v>
      </c>
      <c r="C32" s="29"/>
      <c r="D32" s="73">
        <f>SUM(D33)</f>
        <v>2</v>
      </c>
      <c r="E32" s="82"/>
      <c r="F32" s="82"/>
      <c r="G32" s="194">
        <f t="shared" si="8"/>
        <v>0</v>
      </c>
      <c r="H32" s="30">
        <f t="shared" si="5"/>
        <v>0</v>
      </c>
      <c r="J32" s="72" t="str">
        <f>IF(ISBLANK(J79)=TRUE,"",J79)</f>
        <v/>
      </c>
      <c r="K32" s="72" t="str">
        <f t="shared" ref="K32:AD32" si="40">IF(ISBLANK(K79)=TRUE,"",K79)</f>
        <v>Business Elective</v>
      </c>
      <c r="L32" s="72" t="str">
        <f t="shared" si="40"/>
        <v/>
      </c>
      <c r="M32" s="89">
        <f t="shared" si="40"/>
        <v>3</v>
      </c>
      <c r="N32" s="72" t="str">
        <f t="shared" si="40"/>
        <v/>
      </c>
      <c r="O32" s="72" t="str">
        <f t="shared" si="40"/>
        <v/>
      </c>
      <c r="P32" s="30">
        <f t="shared" ref="P32" si="41">IF(O32="A",4,IF(O32="B",3,IF(O32="C",2,IF(O32="D",1,0))))</f>
        <v>0</v>
      </c>
      <c r="Q32" s="31">
        <f t="shared" ref="Q32" si="42">IF(P32&gt;0,P32*M32,0)</f>
        <v>0</v>
      </c>
      <c r="R32" s="72" t="str">
        <f t="shared" si="40"/>
        <v/>
      </c>
      <c r="S32" s="72" t="str">
        <f t="shared" si="40"/>
        <v/>
      </c>
      <c r="T32" s="72" t="str">
        <f t="shared" si="40"/>
        <v/>
      </c>
      <c r="U32" s="72" t="str">
        <f t="shared" si="40"/>
        <v/>
      </c>
      <c r="V32" s="72" t="str">
        <f t="shared" si="40"/>
        <v/>
      </c>
      <c r="W32" s="72" t="str">
        <f t="shared" si="40"/>
        <v/>
      </c>
      <c r="X32" s="72" t="str">
        <f t="shared" si="40"/>
        <v/>
      </c>
      <c r="Y32" s="72" t="str">
        <f t="shared" si="40"/>
        <v/>
      </c>
      <c r="Z32" s="72" t="str">
        <f t="shared" si="40"/>
        <v/>
      </c>
      <c r="AA32" s="72" t="str">
        <f t="shared" si="40"/>
        <v/>
      </c>
      <c r="AB32" s="72" t="str">
        <f t="shared" si="40"/>
        <v/>
      </c>
      <c r="AC32" s="72" t="str">
        <f t="shared" si="40"/>
        <v/>
      </c>
      <c r="AD32" s="72" t="str">
        <f t="shared" si="40"/>
        <v/>
      </c>
    </row>
    <row r="33" spans="1:24" s="32" customFormat="1" ht="18" customHeight="1" x14ac:dyDescent="0.2">
      <c r="A33" s="43" t="str">
        <f>IF(ISBLANK(A51)=TRUE,"",A51)</f>
        <v>AS 109</v>
      </c>
      <c r="B33" s="43" t="str">
        <f t="shared" ref="B33:F33" si="43">IF(ISBLANK(B51)=TRUE,"",B51)</f>
        <v>First Year Seminar (IGR 1)</v>
      </c>
      <c r="C33" s="43" t="str">
        <f t="shared" si="43"/>
        <v/>
      </c>
      <c r="D33" s="85">
        <f t="shared" si="43"/>
        <v>2</v>
      </c>
      <c r="E33" s="85" t="str">
        <f t="shared" si="43"/>
        <v/>
      </c>
      <c r="F33" s="85" t="str">
        <f t="shared" si="43"/>
        <v/>
      </c>
      <c r="G33" s="194">
        <f t="shared" si="8"/>
        <v>0</v>
      </c>
      <c r="H33" s="30">
        <f t="shared" si="5"/>
        <v>0</v>
      </c>
      <c r="J33" s="182" t="s">
        <v>124</v>
      </c>
      <c r="K33" s="6"/>
      <c r="L33" s="6"/>
      <c r="M33" s="193">
        <f>SUM(M34:M40)</f>
        <v>16</v>
      </c>
      <c r="N33" s="8"/>
      <c r="O33" s="181"/>
      <c r="P33" s="30">
        <f t="shared" si="10"/>
        <v>0</v>
      </c>
      <c r="Q33" s="31">
        <f t="shared" si="11"/>
        <v>0</v>
      </c>
      <c r="U33" s="32" t="s">
        <v>182</v>
      </c>
      <c r="V33" s="32">
        <v>1</v>
      </c>
      <c r="W33" s="32">
        <v>4</v>
      </c>
      <c r="X33" s="32">
        <f>V33*W33</f>
        <v>4</v>
      </c>
    </row>
    <row r="34" spans="1:24" s="32" customFormat="1" ht="18" customHeight="1" x14ac:dyDescent="0.2">
      <c r="A34" s="38"/>
      <c r="B34" s="74"/>
      <c r="C34" s="74"/>
      <c r="D34" s="39"/>
      <c r="E34" s="39"/>
      <c r="F34" s="39"/>
      <c r="G34" s="194">
        <f t="shared" si="8"/>
        <v>0</v>
      </c>
      <c r="H34" s="30">
        <f t="shared" si="5"/>
        <v>0</v>
      </c>
      <c r="J34" s="202" t="str">
        <f>IF(ISBLANK(A73)=TRUE,"",A73)</f>
        <v/>
      </c>
      <c r="K34" s="202" t="str">
        <f t="shared" ref="K34:N34" si="44">IF(ISBLANK(B73)=TRUE,"",B73)</f>
        <v>Elective for minors</v>
      </c>
      <c r="L34" s="202" t="str">
        <f t="shared" si="44"/>
        <v/>
      </c>
      <c r="M34" s="203">
        <f t="shared" si="44"/>
        <v>3</v>
      </c>
      <c r="N34" s="203" t="str">
        <f t="shared" si="44"/>
        <v/>
      </c>
      <c r="O34" s="203"/>
      <c r="P34" s="30">
        <f t="shared" si="10"/>
        <v>0</v>
      </c>
      <c r="Q34" s="31">
        <f t="shared" si="11"/>
        <v>0</v>
      </c>
    </row>
    <row r="35" spans="1:24" s="32" customFormat="1" ht="18" customHeight="1" x14ac:dyDescent="0.2">
      <c r="A35" s="78" t="s">
        <v>5</v>
      </c>
      <c r="B35" s="94" t="s">
        <v>45</v>
      </c>
      <c r="C35" s="97"/>
      <c r="D35" s="107">
        <f>SUM(D36)</f>
        <v>3</v>
      </c>
      <c r="E35" s="86"/>
      <c r="F35" s="86"/>
      <c r="G35" s="194">
        <f t="shared" si="8"/>
        <v>0</v>
      </c>
      <c r="H35" s="30">
        <f t="shared" si="5"/>
        <v>0</v>
      </c>
      <c r="J35" s="202" t="str">
        <f>IF(ISBLANK(J73)=TRUE,"",J73)</f>
        <v/>
      </c>
      <c r="K35" s="202" t="str">
        <f t="shared" ref="K35:O35" si="45">IF(ISBLANK(K73)=TRUE,"",K73)</f>
        <v>Elective for minors</v>
      </c>
      <c r="L35" s="202" t="str">
        <f t="shared" si="45"/>
        <v/>
      </c>
      <c r="M35" s="203">
        <f t="shared" si="45"/>
        <v>3</v>
      </c>
      <c r="N35" s="203" t="str">
        <f t="shared" si="45"/>
        <v/>
      </c>
      <c r="O35" s="203" t="str">
        <f t="shared" si="45"/>
        <v/>
      </c>
      <c r="P35" s="30">
        <f t="shared" si="10"/>
        <v>0</v>
      </c>
      <c r="Q35" s="31">
        <f t="shared" si="11"/>
        <v>0</v>
      </c>
    </row>
    <row r="36" spans="1:24" s="32" customFormat="1" ht="18" customHeight="1" x14ac:dyDescent="0.2">
      <c r="A36" s="43" t="str">
        <f>IF(ISBLANK(A72)=TRUE,"",A72)</f>
        <v>IGR #2</v>
      </c>
      <c r="B36" s="43" t="str">
        <f t="shared" ref="B36:F36" si="46">IF(ISBLANK(B72)=TRUE,"",B72)</f>
        <v>Cultural Awareness &amp; Social Env Resp</v>
      </c>
      <c r="C36" s="43" t="str">
        <f t="shared" si="46"/>
        <v/>
      </c>
      <c r="D36" s="85">
        <f t="shared" si="46"/>
        <v>3</v>
      </c>
      <c r="E36" s="85" t="str">
        <f t="shared" si="46"/>
        <v/>
      </c>
      <c r="F36" s="85" t="str">
        <f t="shared" si="46"/>
        <v/>
      </c>
      <c r="G36" s="194">
        <f t="shared" si="8"/>
        <v>0</v>
      </c>
      <c r="H36" s="30">
        <f t="shared" si="5"/>
        <v>0</v>
      </c>
      <c r="J36" s="202" t="str">
        <f>IF(ISBLANK(A82)=TRUE,"",A82)</f>
        <v/>
      </c>
      <c r="K36" s="202" t="str">
        <f t="shared" ref="K36:O36" si="47">IF(ISBLANK(B82)=TRUE,"",B82)</f>
        <v>Elective for minors</v>
      </c>
      <c r="L36" s="202" t="str">
        <f t="shared" si="47"/>
        <v/>
      </c>
      <c r="M36" s="203">
        <f t="shared" si="47"/>
        <v>3</v>
      </c>
      <c r="N36" s="203" t="str">
        <f t="shared" si="47"/>
        <v/>
      </c>
      <c r="O36" s="203" t="str">
        <f t="shared" si="47"/>
        <v/>
      </c>
      <c r="P36" s="30">
        <f t="shared" si="10"/>
        <v>0</v>
      </c>
      <c r="Q36" s="31">
        <f t="shared" si="11"/>
        <v>0</v>
      </c>
    </row>
    <row r="37" spans="1:24" s="32" customFormat="1" ht="18" customHeight="1" x14ac:dyDescent="0.2">
      <c r="A37" s="38"/>
      <c r="B37" s="74"/>
      <c r="C37" s="74"/>
      <c r="D37" s="39"/>
      <c r="E37" s="39"/>
      <c r="F37" s="39"/>
      <c r="G37" s="194">
        <f t="shared" si="8"/>
        <v>0</v>
      </c>
      <c r="H37" s="30">
        <f t="shared" si="5"/>
        <v>0</v>
      </c>
      <c r="J37" s="202" t="str">
        <f>IF(ISBLANK(J80)=TRUE,"",J80)</f>
        <v/>
      </c>
      <c r="K37" s="202" t="str">
        <f t="shared" ref="K37:O37" si="48">IF(ISBLANK(K80)=TRUE,"",K80)</f>
        <v>Electives for minors</v>
      </c>
      <c r="L37" s="202" t="str">
        <f t="shared" si="48"/>
        <v/>
      </c>
      <c r="M37" s="203">
        <f t="shared" si="48"/>
        <v>3</v>
      </c>
      <c r="N37" s="203" t="str">
        <f t="shared" si="48"/>
        <v/>
      </c>
      <c r="O37" s="203" t="str">
        <f t="shared" si="48"/>
        <v/>
      </c>
      <c r="P37" s="30">
        <f t="shared" si="10"/>
        <v>0</v>
      </c>
      <c r="Q37" s="31">
        <f t="shared" si="11"/>
        <v>0</v>
      </c>
    </row>
    <row r="38" spans="1:24" s="32" customFormat="1" ht="18" customHeight="1" x14ac:dyDescent="0.2">
      <c r="A38" s="54" t="s">
        <v>12</v>
      </c>
      <c r="B38" s="95"/>
      <c r="C38" s="75"/>
      <c r="D38" s="86">
        <f>SUM(D39)</f>
        <v>3</v>
      </c>
      <c r="E38" s="86"/>
      <c r="F38" s="86"/>
      <c r="G38" s="194">
        <f t="shared" si="8"/>
        <v>0</v>
      </c>
      <c r="H38" s="30">
        <f t="shared" si="5"/>
        <v>0</v>
      </c>
      <c r="J38" s="202" t="str">
        <f>IF(ISBLANK(J81)=TRUE,"",J81)</f>
        <v/>
      </c>
      <c r="K38" s="202" t="str">
        <f t="shared" ref="K38:O38" si="49">IF(ISBLANK(K81)=TRUE,"",K81)</f>
        <v>Electives for minors</v>
      </c>
      <c r="L38" s="202" t="str">
        <f t="shared" si="49"/>
        <v/>
      </c>
      <c r="M38" s="203">
        <f t="shared" si="49"/>
        <v>2</v>
      </c>
      <c r="N38" s="203" t="str">
        <f t="shared" si="49"/>
        <v/>
      </c>
      <c r="O38" s="203" t="str">
        <f t="shared" si="49"/>
        <v/>
      </c>
      <c r="P38" s="30">
        <f t="shared" si="10"/>
        <v>0</v>
      </c>
      <c r="Q38" s="31">
        <f t="shared" si="11"/>
        <v>0</v>
      </c>
    </row>
    <row r="39" spans="1:24" ht="18" customHeight="1" x14ac:dyDescent="0.25">
      <c r="A39" s="66" t="s">
        <v>261</v>
      </c>
      <c r="B39" s="76" t="s">
        <v>262</v>
      </c>
      <c r="C39" s="76"/>
      <c r="D39" s="87">
        <v>3</v>
      </c>
      <c r="E39" s="87"/>
      <c r="F39" s="87"/>
      <c r="G39" s="194">
        <f t="shared" si="8"/>
        <v>0</v>
      </c>
      <c r="H39" s="30">
        <f t="shared" si="5"/>
        <v>0</v>
      </c>
      <c r="J39" s="202" t="str">
        <f>IF(ISBLANK(J82)=TRUE,"",J82)</f>
        <v/>
      </c>
      <c r="K39" s="202" t="str">
        <f t="shared" ref="K39:O39" si="50">IF(ISBLANK(K82)=TRUE,"",K82)</f>
        <v>Electives for minors</v>
      </c>
      <c r="L39" s="202" t="str">
        <f t="shared" si="50"/>
        <v/>
      </c>
      <c r="M39" s="203">
        <f t="shared" si="50"/>
        <v>2</v>
      </c>
      <c r="N39" s="203" t="str">
        <f t="shared" si="50"/>
        <v/>
      </c>
      <c r="O39" s="203" t="str">
        <f t="shared" si="50"/>
        <v/>
      </c>
      <c r="P39" s="30">
        <f t="shared" si="10"/>
        <v>0</v>
      </c>
      <c r="Q39" s="31">
        <f t="shared" si="11"/>
        <v>0</v>
      </c>
    </row>
    <row r="40" spans="1:24" ht="18" customHeight="1" x14ac:dyDescent="0.25">
      <c r="A40" s="38"/>
      <c r="B40" s="74"/>
      <c r="C40" s="74"/>
      <c r="D40" s="39"/>
      <c r="E40" s="39"/>
      <c r="F40" s="39"/>
      <c r="G40" s="194">
        <f t="shared" si="8"/>
        <v>0</v>
      </c>
      <c r="H40" s="30">
        <f t="shared" si="5"/>
        <v>0</v>
      </c>
      <c r="J40" s="202"/>
      <c r="K40" s="202"/>
      <c r="L40" s="202"/>
      <c r="M40" s="203"/>
      <c r="N40" s="203"/>
      <c r="O40" s="203"/>
      <c r="P40" s="30">
        <f t="shared" si="10"/>
        <v>0</v>
      </c>
      <c r="Q40" s="31">
        <f t="shared" si="11"/>
        <v>0</v>
      </c>
    </row>
    <row r="41" spans="1:24" ht="18" customHeight="1" x14ac:dyDescent="0.25">
      <c r="A41" s="54" t="s">
        <v>13</v>
      </c>
      <c r="B41" s="95"/>
      <c r="C41" s="75"/>
      <c r="D41" s="204">
        <f>SUM(D42)</f>
        <v>2</v>
      </c>
      <c r="E41" s="86"/>
      <c r="F41" s="86"/>
      <c r="G41" s="194">
        <f t="shared" si="8"/>
        <v>0</v>
      </c>
      <c r="H41" s="30">
        <f t="shared" si="5"/>
        <v>0</v>
      </c>
      <c r="J41" s="6"/>
      <c r="K41" s="6"/>
      <c r="L41" s="6"/>
      <c r="M41" s="8"/>
      <c r="N41" s="8"/>
      <c r="O41" s="8"/>
    </row>
    <row r="42" spans="1:24" ht="18" customHeight="1" x14ac:dyDescent="0.25">
      <c r="A42" s="44" t="s">
        <v>74</v>
      </c>
      <c r="B42" s="98" t="s">
        <v>75</v>
      </c>
      <c r="C42" s="98"/>
      <c r="D42" s="88">
        <v>2</v>
      </c>
      <c r="E42" s="88"/>
      <c r="F42" s="88"/>
      <c r="G42" s="194">
        <f t="shared" si="8"/>
        <v>0</v>
      </c>
      <c r="H42" s="30">
        <f t="shared" si="5"/>
        <v>0</v>
      </c>
      <c r="J42" s="9"/>
      <c r="K42" s="41"/>
      <c r="L42" s="42" t="s">
        <v>134</v>
      </c>
      <c r="M42" s="1">
        <f>P42+P43</f>
        <v>0</v>
      </c>
      <c r="N42" s="42"/>
      <c r="O42" s="42"/>
      <c r="P42" s="42">
        <f>IF(G7&gt;0,D7,0)+IF(G8&gt;0,D8,0)+IF(G11&gt;0,D11,0)+IF(G14&gt;0,D14)+IF(G15&gt;0,D15,0)+IF(G18&gt;0,D18,0)+IF(G19&gt;0,D19,0)+IF(G22&gt;0,D22,0)+IF(G25&gt;0,D25,0)+IF(G26&gt;0,D26,0)+IF(G33&gt;0,D33,0)+IF(G36&gt;0,D36,0)+IF(G42&gt;0,D42,0)+IF(P7&gt;0,M7,0)+IF(P8&gt;0,M8,0)+IF(P9&gt;0,M9,0)+IF(P11&gt;0,M11,0)+IF(P12&gt;0,M12,0)+IF(P13&gt;0,M13,0)+IF(P14&gt;0,M14,0)+IF(P15&gt;0,M15,0)</f>
        <v>0</v>
      </c>
      <c r="Q42" s="2">
        <f>SUM(H7:H42)+SUM(Q7:Q40)</f>
        <v>0</v>
      </c>
    </row>
    <row r="43" spans="1:24" ht="18" customHeight="1" x14ac:dyDescent="0.25">
      <c r="J43" s="9"/>
      <c r="K43" s="41"/>
      <c r="L43" s="41"/>
      <c r="M43" s="42"/>
      <c r="N43" s="42"/>
      <c r="O43" s="42"/>
      <c r="P43" s="1">
        <f>IF(P17&gt;0,M17,0)+IF(P18&gt;0,M18,0)+IF(P19&gt;0,M19,0)+IF(P21&gt;0,M21,0)+IF(P22&gt;0,M22,0)+IF(P23&gt;0,M23,0)+IF(P24&gt;0,M24,0)+IF(P26&gt;0,M26,0)+IF(P27&gt;0,M27,0)+IF(P29&gt;0,M29,0)+IF(P30&gt;0,M30,0)+IF(P31&gt;0,M31,0)+IF(P32&gt;0,M32,0)+IF(P34&gt;0,M34,0)+IF(P35&gt;0,M35,0)+IF(P36&gt;0,M36)+IF(P37&gt;0,M37,0)+IF(P38&gt;0,M38,0)+IF(P39&gt;0,M39,0)+IF(P40&gt;0,M40,0)</f>
        <v>0</v>
      </c>
    </row>
    <row r="44" spans="1:24" ht="18" customHeight="1" x14ac:dyDescent="0.25">
      <c r="A44" s="38"/>
      <c r="B44" s="38"/>
      <c r="C44" s="74"/>
      <c r="D44" s="39"/>
      <c r="E44" s="39"/>
      <c r="F44" s="39"/>
      <c r="G44" s="39"/>
      <c r="H44" s="39"/>
      <c r="L44" s="1" t="s">
        <v>135</v>
      </c>
      <c r="M44" s="1">
        <f>D6+D10+D13+D17+D21+D24+D32+D35+M6+M20+M25+M28+M33</f>
        <v>120</v>
      </c>
    </row>
    <row r="45" spans="1:24" s="28" customFormat="1" ht="18" customHeight="1" x14ac:dyDescent="0.25">
      <c r="A45" s="233" t="s">
        <v>179</v>
      </c>
      <c r="B45" s="234"/>
      <c r="C45" s="234"/>
      <c r="D45" s="234"/>
      <c r="E45" s="234"/>
      <c r="F45" s="234"/>
      <c r="G45" s="234"/>
      <c r="H45" s="234"/>
      <c r="I45" s="234"/>
      <c r="J45" s="234"/>
      <c r="K45" s="234"/>
      <c r="L45" s="234"/>
      <c r="M45" s="234"/>
      <c r="N45" s="234"/>
      <c r="O45" s="234"/>
    </row>
    <row r="46" spans="1:24" ht="24.75" customHeight="1" x14ac:dyDescent="0.25">
      <c r="A46" s="230" t="str">
        <f>A1</f>
        <v>Bachelor of Science in Animal Science - Business &amp; Production (Fall 2015)</v>
      </c>
      <c r="B46" s="230"/>
      <c r="C46" s="230"/>
      <c r="D46" s="230"/>
      <c r="E46" s="230"/>
      <c r="F46" s="230"/>
      <c r="G46" s="230"/>
      <c r="H46" s="230"/>
      <c r="I46" s="230"/>
      <c r="J46" s="230"/>
      <c r="K46" s="230"/>
      <c r="L46" s="230"/>
      <c r="M46" s="230"/>
      <c r="N46" s="230"/>
      <c r="O46" s="230"/>
      <c r="P46" s="3"/>
      <c r="Q46" s="3"/>
    </row>
    <row r="47" spans="1:24" s="113" customFormat="1" ht="18" customHeight="1" x14ac:dyDescent="0.25">
      <c r="A47" s="108" t="s">
        <v>0</v>
      </c>
      <c r="B47" s="109"/>
      <c r="C47" s="241" t="s">
        <v>55</v>
      </c>
      <c r="D47" s="241"/>
      <c r="E47" s="241"/>
      <c r="F47" s="241"/>
      <c r="G47" s="241"/>
      <c r="H47" s="241"/>
      <c r="I47" s="241"/>
      <c r="J47" s="241"/>
      <c r="K47" s="241"/>
      <c r="L47" s="31"/>
      <c r="M47" s="30"/>
      <c r="N47" s="30"/>
      <c r="O47" s="30"/>
      <c r="P47" s="110"/>
      <c r="Q47" s="111"/>
      <c r="R47" s="112"/>
    </row>
    <row r="48" spans="1:24" s="113" customFormat="1" ht="18" customHeight="1" x14ac:dyDescent="0.25">
      <c r="A48" s="114" t="s">
        <v>38</v>
      </c>
      <c r="B48" s="115"/>
      <c r="C48" s="116"/>
      <c r="D48" s="116"/>
      <c r="E48" s="117"/>
      <c r="F48" s="118"/>
      <c r="G48" s="118"/>
      <c r="H48" s="118"/>
      <c r="I48" s="119"/>
      <c r="J48" s="119"/>
      <c r="K48" s="119"/>
      <c r="L48" s="31"/>
      <c r="M48" s="30"/>
      <c r="N48" s="30"/>
      <c r="O48" s="30"/>
      <c r="P48" s="110"/>
      <c r="Q48" s="111"/>
      <c r="R48" s="112"/>
    </row>
    <row r="49" spans="1:16" ht="8.25" customHeight="1" x14ac:dyDescent="0.25">
      <c r="A49" s="64"/>
      <c r="B49" s="63"/>
      <c r="C49" s="63"/>
      <c r="D49" s="63"/>
      <c r="E49" s="63"/>
      <c r="F49" s="64"/>
      <c r="G49" s="64"/>
      <c r="H49" s="64"/>
      <c r="I49" s="64"/>
      <c r="J49" s="64"/>
      <c r="K49" s="63"/>
      <c r="L49" s="63"/>
      <c r="M49" s="63"/>
      <c r="N49" s="63"/>
      <c r="O49" s="65"/>
      <c r="P49" s="7"/>
    </row>
    <row r="50" spans="1:16" ht="18" customHeight="1" x14ac:dyDescent="0.25">
      <c r="A50" s="62" t="s">
        <v>46</v>
      </c>
      <c r="B50" s="6"/>
      <c r="C50" s="56" t="s">
        <v>177</v>
      </c>
      <c r="D50" s="56" t="s">
        <v>15</v>
      </c>
      <c r="E50" s="56" t="s">
        <v>14</v>
      </c>
      <c r="F50" s="56" t="s">
        <v>41</v>
      </c>
      <c r="G50" s="4"/>
      <c r="H50" s="4"/>
      <c r="I50" s="7"/>
      <c r="J50" s="62" t="s">
        <v>47</v>
      </c>
      <c r="K50" s="5"/>
      <c r="L50" s="56" t="s">
        <v>177</v>
      </c>
      <c r="M50" s="56" t="s">
        <v>15</v>
      </c>
      <c r="N50" s="56" t="s">
        <v>14</v>
      </c>
      <c r="O50" s="56" t="s">
        <v>41</v>
      </c>
      <c r="P50" s="4"/>
    </row>
    <row r="51" spans="1:16" ht="27.75" customHeight="1" x14ac:dyDescent="0.25">
      <c r="A51" s="169" t="s">
        <v>73</v>
      </c>
      <c r="B51" s="170" t="s">
        <v>20</v>
      </c>
      <c r="C51" s="171"/>
      <c r="D51" s="172">
        <v>2</v>
      </c>
      <c r="E51" s="172"/>
      <c r="F51" s="172"/>
      <c r="G51" s="195"/>
      <c r="H51" s="195"/>
      <c r="J51" s="175" t="s">
        <v>117</v>
      </c>
      <c r="K51" s="175" t="s">
        <v>118</v>
      </c>
      <c r="L51" s="176" t="s">
        <v>119</v>
      </c>
      <c r="M51" s="132">
        <v>4</v>
      </c>
      <c r="N51" s="132"/>
      <c r="O51" s="132"/>
    </row>
    <row r="52" spans="1:16" ht="18" customHeight="1" x14ac:dyDescent="0.25">
      <c r="A52" s="134" t="s">
        <v>187</v>
      </c>
      <c r="B52" s="134" t="s">
        <v>78</v>
      </c>
      <c r="C52" s="135"/>
      <c r="D52" s="132">
        <v>4</v>
      </c>
      <c r="E52" s="132"/>
      <c r="F52" s="132"/>
      <c r="G52" s="130"/>
      <c r="H52" s="130"/>
      <c r="J52" s="131" t="s">
        <v>105</v>
      </c>
      <c r="K52" s="131" t="s">
        <v>106</v>
      </c>
      <c r="L52" s="157" t="s">
        <v>138</v>
      </c>
      <c r="M52" s="132">
        <v>3</v>
      </c>
      <c r="N52" s="132"/>
      <c r="O52" s="132"/>
    </row>
    <row r="53" spans="1:16" ht="18" customHeight="1" x14ac:dyDescent="0.25">
      <c r="A53" s="137" t="s">
        <v>72</v>
      </c>
      <c r="B53" s="137" t="s">
        <v>101</v>
      </c>
      <c r="C53" s="208" t="s">
        <v>142</v>
      </c>
      <c r="D53" s="138">
        <v>3</v>
      </c>
      <c r="E53" s="138"/>
      <c r="F53" s="138"/>
      <c r="G53" s="196"/>
      <c r="H53" s="196"/>
      <c r="J53" s="145" t="s">
        <v>25</v>
      </c>
      <c r="K53" s="146" t="s">
        <v>26</v>
      </c>
      <c r="L53" s="143"/>
      <c r="M53" s="138">
        <v>3</v>
      </c>
      <c r="N53" s="138"/>
      <c r="O53" s="138"/>
    </row>
    <row r="54" spans="1:16" ht="18" customHeight="1" x14ac:dyDescent="0.25">
      <c r="A54" s="139" t="s">
        <v>21</v>
      </c>
      <c r="B54" s="140" t="s">
        <v>22</v>
      </c>
      <c r="C54" s="141"/>
      <c r="D54" s="142">
        <v>3</v>
      </c>
      <c r="E54" s="142"/>
      <c r="F54" s="142"/>
      <c r="G54" s="196"/>
      <c r="H54" s="196"/>
      <c r="J54" s="145" t="s">
        <v>42</v>
      </c>
      <c r="K54" s="146" t="s">
        <v>43</v>
      </c>
      <c r="L54" s="143" t="s">
        <v>140</v>
      </c>
      <c r="M54" s="138">
        <v>3</v>
      </c>
      <c r="N54" s="138"/>
      <c r="O54" s="138"/>
    </row>
    <row r="55" spans="1:16" ht="18" customHeight="1" x14ac:dyDescent="0.25">
      <c r="A55" s="145" t="s">
        <v>23</v>
      </c>
      <c r="B55" s="146" t="s">
        <v>24</v>
      </c>
      <c r="C55" s="144"/>
      <c r="D55" s="138">
        <v>3</v>
      </c>
      <c r="E55" s="138"/>
      <c r="F55" s="138"/>
      <c r="G55" s="196"/>
      <c r="H55" s="196"/>
      <c r="J55" s="229" t="s">
        <v>96</v>
      </c>
      <c r="K55" s="143" t="s">
        <v>100</v>
      </c>
      <c r="L55" s="144"/>
      <c r="M55" s="138">
        <v>3</v>
      </c>
      <c r="N55" s="138"/>
      <c r="O55" s="138"/>
    </row>
    <row r="56" spans="1:16" ht="18" customHeight="1" x14ac:dyDescent="0.25">
      <c r="A56" s="57"/>
      <c r="B56" s="90"/>
      <c r="C56" s="14"/>
      <c r="D56" s="8"/>
      <c r="E56" s="8"/>
      <c r="F56" s="8"/>
      <c r="G56" s="18"/>
      <c r="H56" s="18"/>
      <c r="I56" s="18"/>
    </row>
    <row r="57" spans="1:16" ht="18" customHeight="1" x14ac:dyDescent="0.25">
      <c r="B57" s="2"/>
      <c r="C57" s="55"/>
      <c r="D57" s="11">
        <f>SUM(D51:D56)</f>
        <v>15</v>
      </c>
      <c r="K57" s="2"/>
      <c r="L57" s="2"/>
      <c r="M57" s="11">
        <f>SUM(M51:M55)</f>
        <v>16</v>
      </c>
    </row>
    <row r="58" spans="1:16" ht="18" customHeight="1" x14ac:dyDescent="0.25">
      <c r="B58" s="2"/>
      <c r="C58" s="2"/>
      <c r="D58" s="12"/>
      <c r="K58" s="2"/>
      <c r="L58" s="2"/>
    </row>
    <row r="59" spans="1:16" ht="18" customHeight="1" x14ac:dyDescent="0.25">
      <c r="A59" s="62" t="s">
        <v>48</v>
      </c>
      <c r="B59" s="14"/>
      <c r="C59" s="14"/>
      <c r="D59" s="8"/>
      <c r="E59" s="8"/>
      <c r="F59" s="8"/>
      <c r="G59" s="13"/>
      <c r="H59" s="13"/>
      <c r="I59" s="13"/>
      <c r="J59" s="62" t="s">
        <v>49</v>
      </c>
      <c r="K59" s="14"/>
      <c r="L59" s="14"/>
      <c r="M59" s="8"/>
      <c r="N59" s="8"/>
      <c r="O59" s="8"/>
      <c r="P59" s="3"/>
    </row>
    <row r="60" spans="1:16" ht="39" customHeight="1" x14ac:dyDescent="0.25">
      <c r="A60" s="177" t="s">
        <v>120</v>
      </c>
      <c r="B60" s="177" t="s">
        <v>178</v>
      </c>
      <c r="C60" s="178" t="s">
        <v>122</v>
      </c>
      <c r="D60" s="132">
        <v>4</v>
      </c>
      <c r="E60" s="132"/>
      <c r="F60" s="132"/>
      <c r="G60" s="130"/>
      <c r="H60" s="130"/>
      <c r="J60" s="72" t="s">
        <v>259</v>
      </c>
      <c r="K60" s="99" t="s">
        <v>88</v>
      </c>
      <c r="L60" s="155" t="s">
        <v>143</v>
      </c>
      <c r="M60" s="89">
        <v>4</v>
      </c>
      <c r="N60" s="89" t="s">
        <v>84</v>
      </c>
      <c r="O60" s="89"/>
    </row>
    <row r="61" spans="1:16" ht="18" customHeight="1" x14ac:dyDescent="0.25">
      <c r="A61" s="143" t="s">
        <v>183</v>
      </c>
      <c r="B61" s="143" t="s">
        <v>103</v>
      </c>
      <c r="C61" s="143" t="s">
        <v>97</v>
      </c>
      <c r="D61" s="138">
        <v>3</v>
      </c>
      <c r="E61" s="138"/>
      <c r="F61" s="138"/>
      <c r="G61" s="196"/>
      <c r="H61" s="196"/>
      <c r="J61" s="137" t="s">
        <v>184</v>
      </c>
      <c r="K61" s="147" t="s">
        <v>104</v>
      </c>
      <c r="L61" s="156" t="s">
        <v>141</v>
      </c>
      <c r="M61" s="138">
        <v>3</v>
      </c>
      <c r="N61" s="138"/>
      <c r="O61" s="138"/>
    </row>
    <row r="62" spans="1:16" ht="18" customHeight="1" x14ac:dyDescent="0.25">
      <c r="A62" s="145" t="s">
        <v>27</v>
      </c>
      <c r="B62" s="146" t="s">
        <v>28</v>
      </c>
      <c r="C62" s="156" t="s">
        <v>136</v>
      </c>
      <c r="D62" s="138">
        <v>3</v>
      </c>
      <c r="E62" s="138"/>
      <c r="F62" s="138"/>
      <c r="G62" s="196"/>
      <c r="H62" s="196"/>
      <c r="J62" s="149" t="s">
        <v>79</v>
      </c>
      <c r="K62" s="149" t="s">
        <v>186</v>
      </c>
      <c r="L62" s="149"/>
      <c r="M62" s="150">
        <v>3</v>
      </c>
      <c r="N62" s="132"/>
      <c r="O62" s="132"/>
    </row>
    <row r="63" spans="1:16" ht="18" customHeight="1" x14ac:dyDescent="0.25">
      <c r="A63" s="145" t="s">
        <v>23</v>
      </c>
      <c r="B63" s="146" t="s">
        <v>24</v>
      </c>
      <c r="C63" s="144"/>
      <c r="D63" s="138">
        <v>3</v>
      </c>
      <c r="E63" s="138"/>
      <c r="F63" s="138"/>
      <c r="G63" s="196"/>
      <c r="H63" s="196"/>
      <c r="J63" s="131" t="s">
        <v>102</v>
      </c>
      <c r="K63" s="148" t="s">
        <v>185</v>
      </c>
      <c r="L63" s="154" t="s">
        <v>121</v>
      </c>
      <c r="M63" s="132">
        <v>4</v>
      </c>
      <c r="N63" s="132"/>
      <c r="O63" s="132"/>
    </row>
    <row r="64" spans="1:16" ht="18" customHeight="1" x14ac:dyDescent="0.25">
      <c r="A64" s="134" t="s">
        <v>96</v>
      </c>
      <c r="B64" s="134" t="s">
        <v>100</v>
      </c>
      <c r="C64" s="136"/>
      <c r="D64" s="132">
        <v>3</v>
      </c>
      <c r="E64" s="132"/>
      <c r="F64" s="132"/>
      <c r="G64" s="130"/>
      <c r="H64" s="130"/>
      <c r="J64" s="6"/>
      <c r="K64" s="91"/>
      <c r="L64" s="14"/>
      <c r="M64" s="8"/>
      <c r="N64" s="8"/>
      <c r="O64" s="10"/>
    </row>
    <row r="65" spans="1:19" ht="18" customHeight="1" x14ac:dyDescent="0.25">
      <c r="A65" s="9" t="s">
        <v>173</v>
      </c>
      <c r="B65" s="41"/>
      <c r="C65" s="14"/>
      <c r="D65" s="20"/>
      <c r="E65" s="8"/>
      <c r="F65" s="8"/>
      <c r="J65" s="6"/>
      <c r="K65" s="14"/>
      <c r="L65" s="15"/>
      <c r="M65" s="20"/>
      <c r="N65" s="8"/>
      <c r="O65" s="10"/>
    </row>
    <row r="66" spans="1:19" ht="18" customHeight="1" x14ac:dyDescent="0.25">
      <c r="B66" s="93"/>
      <c r="C66" s="16"/>
      <c r="D66" s="11">
        <f>SUM(D60:D65)</f>
        <v>16</v>
      </c>
      <c r="I66" s="17"/>
      <c r="K66" s="2"/>
      <c r="L66" s="55"/>
      <c r="M66" s="11">
        <f>SUM(M60:M64)</f>
        <v>14</v>
      </c>
      <c r="O66" s="19"/>
    </row>
    <row r="67" spans="1:19" ht="18" customHeight="1" x14ac:dyDescent="0.25">
      <c r="B67" s="93"/>
      <c r="C67" s="2"/>
      <c r="K67" s="2"/>
      <c r="L67" s="2"/>
      <c r="M67" s="12"/>
    </row>
    <row r="68" spans="1:19" ht="18" customHeight="1" x14ac:dyDescent="0.25">
      <c r="A68" s="62" t="s">
        <v>50</v>
      </c>
      <c r="B68" s="14"/>
      <c r="C68" s="14"/>
      <c r="D68" s="8"/>
      <c r="E68" s="8"/>
      <c r="F68" s="8"/>
      <c r="J68" s="62" t="s">
        <v>51</v>
      </c>
      <c r="K68" s="14"/>
      <c r="L68" s="14"/>
      <c r="M68" s="8"/>
      <c r="N68" s="8"/>
      <c r="O68" s="8"/>
      <c r="P68" s="17"/>
    </row>
    <row r="69" spans="1:19" ht="18" customHeight="1" x14ac:dyDescent="0.25">
      <c r="A69" s="72" t="s">
        <v>86</v>
      </c>
      <c r="B69" s="99" t="s">
        <v>85</v>
      </c>
      <c r="C69" s="155" t="s">
        <v>258</v>
      </c>
      <c r="D69" s="89">
        <v>3</v>
      </c>
      <c r="E69" s="162" t="s">
        <v>77</v>
      </c>
      <c r="F69" s="162"/>
      <c r="G69" s="197"/>
      <c r="H69" s="197"/>
      <c r="J69" s="72" t="s">
        <v>107</v>
      </c>
      <c r="K69" s="99" t="s">
        <v>81</v>
      </c>
      <c r="L69" s="154" t="s">
        <v>260</v>
      </c>
      <c r="M69" s="132">
        <v>3</v>
      </c>
      <c r="N69" s="132"/>
      <c r="O69" s="132"/>
      <c r="S69" s="2"/>
    </row>
    <row r="70" spans="1:19" ht="24.75" x14ac:dyDescent="0.25">
      <c r="A70" s="159" t="s">
        <v>89</v>
      </c>
      <c r="B70" s="160" t="s">
        <v>90</v>
      </c>
      <c r="C70" s="161"/>
      <c r="D70" s="162">
        <v>3</v>
      </c>
      <c r="E70" s="162"/>
      <c r="F70" s="162"/>
      <c r="G70" s="197"/>
      <c r="H70" s="197"/>
      <c r="J70" s="131" t="s">
        <v>82</v>
      </c>
      <c r="K70" s="134" t="s">
        <v>83</v>
      </c>
      <c r="L70" s="173" t="s">
        <v>137</v>
      </c>
      <c r="M70" s="132">
        <v>4</v>
      </c>
      <c r="N70" s="132" t="s">
        <v>84</v>
      </c>
      <c r="O70" s="132"/>
    </row>
    <row r="71" spans="1:19" ht="18" customHeight="1" x14ac:dyDescent="0.25">
      <c r="A71" s="163"/>
      <c r="B71" s="161" t="s">
        <v>174</v>
      </c>
      <c r="C71" s="164"/>
      <c r="D71" s="162">
        <v>3</v>
      </c>
      <c r="E71" s="162"/>
      <c r="F71" s="162"/>
      <c r="G71" s="197"/>
      <c r="H71" s="197"/>
      <c r="J71" s="72"/>
      <c r="K71" s="99" t="s">
        <v>174</v>
      </c>
      <c r="L71" s="174"/>
      <c r="M71" s="132">
        <v>3</v>
      </c>
      <c r="N71" s="132"/>
      <c r="O71" s="132"/>
    </row>
    <row r="72" spans="1:19" ht="18" customHeight="1" x14ac:dyDescent="0.25">
      <c r="A72" s="165" t="s">
        <v>108</v>
      </c>
      <c r="B72" s="166" t="s">
        <v>109</v>
      </c>
      <c r="C72" s="167"/>
      <c r="D72" s="168">
        <v>3</v>
      </c>
      <c r="E72" s="168"/>
      <c r="F72" s="168"/>
      <c r="G72" s="198"/>
      <c r="H72" s="198"/>
      <c r="J72" s="72"/>
      <c r="K72" s="99" t="s">
        <v>114</v>
      </c>
      <c r="L72" s="174"/>
      <c r="M72" s="132">
        <v>3</v>
      </c>
      <c r="N72" s="132"/>
      <c r="O72" s="132"/>
      <c r="Q72" s="1"/>
      <c r="R72" s="2"/>
    </row>
    <row r="73" spans="1:19" ht="18" customHeight="1" x14ac:dyDescent="0.25">
      <c r="A73" s="102"/>
      <c r="B73" s="103" t="s">
        <v>110</v>
      </c>
      <c r="C73" s="100"/>
      <c r="D73" s="101">
        <v>3</v>
      </c>
      <c r="E73" s="101"/>
      <c r="F73" s="101"/>
      <c r="G73" s="199"/>
      <c r="H73" s="199"/>
      <c r="I73" s="77"/>
      <c r="J73" s="9"/>
      <c r="K73" s="92" t="s">
        <v>110</v>
      </c>
      <c r="L73" s="14"/>
      <c r="M73" s="20">
        <v>3</v>
      </c>
      <c r="N73" s="8"/>
      <c r="O73" s="8"/>
    </row>
    <row r="74" spans="1:19" ht="18" customHeight="1" x14ac:dyDescent="0.25">
      <c r="A74" s="102"/>
      <c r="B74" s="103"/>
      <c r="C74" s="104"/>
      <c r="D74" s="105"/>
      <c r="E74" s="101"/>
      <c r="F74" s="101"/>
      <c r="G74" s="200"/>
      <c r="H74" s="200"/>
      <c r="K74" s="2"/>
      <c r="L74" s="2"/>
      <c r="M74" s="11">
        <f>SUM(M69:M73)</f>
        <v>16</v>
      </c>
    </row>
    <row r="75" spans="1:19" ht="18" customHeight="1" x14ac:dyDescent="0.25">
      <c r="B75" s="93"/>
      <c r="C75" s="55"/>
      <c r="D75" s="11">
        <f>SUM(D69:D74)</f>
        <v>15</v>
      </c>
      <c r="K75" s="2"/>
      <c r="L75" s="2"/>
    </row>
    <row r="76" spans="1:19" ht="18" customHeight="1" x14ac:dyDescent="0.25">
      <c r="B76" s="93"/>
      <c r="C76" s="2"/>
      <c r="K76" s="2"/>
      <c r="L76" s="2"/>
    </row>
    <row r="77" spans="1:19" ht="18" customHeight="1" x14ac:dyDescent="0.25">
      <c r="A77" s="62" t="s">
        <v>52</v>
      </c>
      <c r="B77" s="14"/>
      <c r="C77" s="14"/>
      <c r="D77" s="8"/>
      <c r="E77" s="8"/>
      <c r="F77" s="8"/>
      <c r="J77" s="62" t="s">
        <v>53</v>
      </c>
      <c r="K77" s="14"/>
      <c r="L77" s="14"/>
      <c r="M77" s="8"/>
      <c r="N77" s="8"/>
      <c r="O77" s="8"/>
      <c r="P77" s="17"/>
    </row>
    <row r="78" spans="1:19" ht="18" customHeight="1" x14ac:dyDescent="0.25">
      <c r="A78" s="72"/>
      <c r="B78" s="99" t="s">
        <v>174</v>
      </c>
      <c r="C78" s="134"/>
      <c r="D78" s="132">
        <v>3</v>
      </c>
      <c r="E78" s="132"/>
      <c r="F78" s="132"/>
      <c r="G78" s="130"/>
      <c r="H78" s="130"/>
      <c r="J78" s="163"/>
      <c r="K78" s="161" t="s">
        <v>114</v>
      </c>
      <c r="L78" s="161"/>
      <c r="M78" s="162">
        <v>3</v>
      </c>
      <c r="N78" s="162"/>
      <c r="O78" s="162"/>
    </row>
    <row r="79" spans="1:19" ht="18" customHeight="1" x14ac:dyDescent="0.25">
      <c r="A79" s="151" t="s">
        <v>74</v>
      </c>
      <c r="B79" s="158" t="s">
        <v>75</v>
      </c>
      <c r="C79" s="152"/>
      <c r="D79" s="153">
        <v>2</v>
      </c>
      <c r="E79" s="153"/>
      <c r="F79" s="153"/>
      <c r="G79" s="201"/>
      <c r="H79" s="201"/>
      <c r="J79" s="159"/>
      <c r="K79" s="160" t="s">
        <v>114</v>
      </c>
      <c r="L79" s="161"/>
      <c r="M79" s="162">
        <v>3</v>
      </c>
      <c r="N79" s="162"/>
      <c r="O79" s="162"/>
    </row>
    <row r="80" spans="1:19" ht="28.5" customHeight="1" x14ac:dyDescent="0.25">
      <c r="A80" s="175" t="s">
        <v>111</v>
      </c>
      <c r="B80" s="177" t="s">
        <v>112</v>
      </c>
      <c r="C80" s="155" t="s">
        <v>123</v>
      </c>
      <c r="D80" s="132">
        <v>4</v>
      </c>
      <c r="E80" s="132"/>
      <c r="F80" s="132"/>
      <c r="G80" s="130"/>
      <c r="H80" s="130"/>
      <c r="J80" s="102"/>
      <c r="K80" s="103" t="s">
        <v>116</v>
      </c>
      <c r="L80" s="100"/>
      <c r="M80" s="101">
        <v>3</v>
      </c>
      <c r="N80" s="101"/>
      <c r="O80" s="101"/>
    </row>
    <row r="81" spans="1:17" ht="18" customHeight="1" x14ac:dyDescent="0.25">
      <c r="A81" s="72"/>
      <c r="B81" s="99" t="s">
        <v>114</v>
      </c>
      <c r="C81" s="134"/>
      <c r="D81" s="132">
        <v>3</v>
      </c>
      <c r="E81" s="132"/>
      <c r="F81" s="132"/>
      <c r="G81" s="130"/>
      <c r="H81" s="130"/>
      <c r="J81" s="102"/>
      <c r="K81" s="103" t="s">
        <v>116</v>
      </c>
      <c r="L81" s="100"/>
      <c r="M81" s="101">
        <v>2</v>
      </c>
      <c r="N81" s="101"/>
      <c r="O81" s="101"/>
      <c r="P81" s="3"/>
    </row>
    <row r="82" spans="1:17" ht="18" customHeight="1" x14ac:dyDescent="0.25">
      <c r="A82" s="9"/>
      <c r="B82" s="41" t="s">
        <v>110</v>
      </c>
      <c r="C82" s="15"/>
      <c r="D82" s="20">
        <v>3</v>
      </c>
      <c r="E82" s="8"/>
      <c r="F82" s="8"/>
      <c r="J82" s="102"/>
      <c r="K82" s="102" t="s">
        <v>116</v>
      </c>
      <c r="L82" s="100"/>
      <c r="M82" s="105">
        <v>2</v>
      </c>
      <c r="N82" s="101"/>
      <c r="O82" s="101"/>
    </row>
    <row r="83" spans="1:17" ht="18" customHeight="1" x14ac:dyDescent="0.25">
      <c r="A83" s="21" t="s">
        <v>16</v>
      </c>
      <c r="B83" s="58"/>
      <c r="C83" s="1"/>
      <c r="D83" s="11">
        <f>SUM(D78:D82)</f>
        <v>15</v>
      </c>
      <c r="I83" s="17"/>
      <c r="J83" s="59"/>
      <c r="M83" s="11">
        <f>SUM(M78:M82)</f>
        <v>13</v>
      </c>
    </row>
    <row r="84" spans="1:17" ht="18" customHeight="1" x14ac:dyDescent="0.25">
      <c r="A84" s="23" t="s">
        <v>17</v>
      </c>
      <c r="B84" s="23"/>
      <c r="C84" s="60"/>
      <c r="D84" s="61"/>
      <c r="E84" s="61"/>
      <c r="F84" s="61"/>
      <c r="G84" s="61"/>
      <c r="H84" s="61"/>
      <c r="J84" s="24" t="s">
        <v>18</v>
      </c>
      <c r="K84" s="25"/>
      <c r="L84" s="22" t="s">
        <v>2</v>
      </c>
      <c r="M84" s="11">
        <f>D57+M57+D66+M66+D75+M74+D83+M83</f>
        <v>120</v>
      </c>
      <c r="P84" s="3"/>
      <c r="Q84" s="3"/>
    </row>
    <row r="85" spans="1:17" ht="18" customHeight="1" x14ac:dyDescent="0.25">
      <c r="A85" s="67" t="s">
        <v>19</v>
      </c>
      <c r="B85" s="68"/>
      <c r="C85" s="60"/>
      <c r="J85" s="26" t="s">
        <v>99</v>
      </c>
      <c r="K85" s="27"/>
      <c r="L85" s="1"/>
      <c r="N85" s="2"/>
      <c r="O85" s="3"/>
    </row>
    <row r="86" spans="1:17" ht="18" customHeight="1" x14ac:dyDescent="0.25">
      <c r="A86" s="233" t="s">
        <v>179</v>
      </c>
      <c r="B86" s="234"/>
      <c r="C86" s="234"/>
      <c r="D86" s="234"/>
      <c r="E86" s="234"/>
      <c r="F86" s="234"/>
      <c r="G86" s="234"/>
      <c r="H86" s="234"/>
      <c r="I86" s="234"/>
      <c r="J86" s="234"/>
      <c r="K86" s="234"/>
      <c r="L86" s="234"/>
      <c r="M86" s="234"/>
      <c r="N86" s="234"/>
      <c r="O86" s="234"/>
      <c r="P86" s="3"/>
      <c r="Q86" s="3"/>
    </row>
    <row r="87" spans="1:17" ht="18" customHeight="1" x14ac:dyDescent="0.25">
      <c r="A87" s="3" t="s">
        <v>175</v>
      </c>
      <c r="B87" s="1"/>
      <c r="C87" s="1"/>
      <c r="F87" s="3"/>
      <c r="G87" s="3"/>
      <c r="H87" s="3"/>
      <c r="I87" s="3"/>
      <c r="K87" s="1"/>
      <c r="L87" s="1"/>
      <c r="O87" s="2"/>
      <c r="P87" s="3"/>
      <c r="Q87" s="3"/>
    </row>
    <row r="88" spans="1:17" ht="18" customHeight="1" x14ac:dyDescent="0.25">
      <c r="A88" s="3" t="s">
        <v>176</v>
      </c>
      <c r="B88" s="1"/>
      <c r="C88" s="1"/>
      <c r="F88" s="3"/>
      <c r="G88" s="3"/>
      <c r="H88" s="3"/>
      <c r="I88" s="3"/>
    </row>
  </sheetData>
  <mergeCells count="10">
    <mergeCell ref="A46:O46"/>
    <mergeCell ref="A1:O1"/>
    <mergeCell ref="M3:O3"/>
    <mergeCell ref="A86:O86"/>
    <mergeCell ref="D2:I2"/>
    <mergeCell ref="M2:O2"/>
    <mergeCell ref="D3:I3"/>
    <mergeCell ref="A45:O45"/>
    <mergeCell ref="C47:K47"/>
    <mergeCell ref="L4:L5"/>
  </mergeCells>
  <conditionalFormatting sqref="F71:H73 F65:H65 O63:O65 F53:H53 O70:O73 F78:H82 O78:O82">
    <cfRule type="cellIs" dxfId="2" priority="3" operator="between">
      <formula>"F"</formula>
      <formula>"F"</formula>
    </cfRule>
  </conditionalFormatting>
  <conditionalFormatting sqref="F62:H62 F70:H70 F52:H52 O68:O69 F54:H56 F74:H74 O62 O51 O53">
    <cfRule type="cellIs" dxfId="1" priority="2" operator="between">
      <formula>"D"</formula>
      <formula>"F"</formula>
    </cfRule>
  </conditionalFormatting>
  <conditionalFormatting sqref="F64:H64">
    <cfRule type="cellIs" dxfId="0" priority="1" operator="between">
      <formula>"D"</formula>
      <formula>"F"</formula>
    </cfRule>
  </conditionalFormatting>
  <hyperlinks>
    <hyperlink ref="A4" r:id="rId1"/>
  </hyperlinks>
  <printOptions horizontalCentered="1" verticalCentered="1"/>
  <pageMargins left="0.25" right="0.25" top="0.5" bottom="0.25" header="0.3" footer="0.3"/>
  <pageSetup scale="62" fitToHeight="0" orientation="landscape" r:id="rId2"/>
  <rowBreaks count="1" manualBreakCount="1">
    <brk id="45"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C102"/>
  <sheetViews>
    <sheetView topLeftCell="A22" workbookViewId="0">
      <selection activeCell="A47" sqref="A47"/>
    </sheetView>
  </sheetViews>
  <sheetFormatPr defaultColWidth="9.140625" defaultRowHeight="15" x14ac:dyDescent="0.25"/>
  <cols>
    <col min="1" max="1" width="38.140625" style="213" bestFit="1" customWidth="1"/>
    <col min="2" max="2" width="42.7109375" style="213" bestFit="1" customWidth="1"/>
    <col min="3" max="16384" width="9.140625" style="213"/>
  </cols>
  <sheetData>
    <row r="1" spans="1:3" ht="18" customHeight="1" thickBot="1" x14ac:dyDescent="0.35">
      <c r="A1" s="243" t="s">
        <v>145</v>
      </c>
      <c r="B1" s="243"/>
      <c r="C1" s="243"/>
    </row>
    <row r="2" spans="1:3" ht="18" customHeight="1" thickTop="1" x14ac:dyDescent="0.3">
      <c r="A2" s="244"/>
      <c r="B2" s="244"/>
      <c r="C2" s="244"/>
    </row>
    <row r="3" spans="1:3" s="215" customFormat="1" ht="15" customHeight="1" x14ac:dyDescent="0.2">
      <c r="A3" s="216" t="s">
        <v>188</v>
      </c>
      <c r="B3" s="217" t="s">
        <v>189</v>
      </c>
      <c r="C3" s="216" t="s">
        <v>37</v>
      </c>
    </row>
    <row r="4" spans="1:3" s="215" customFormat="1" ht="15" customHeight="1" x14ac:dyDescent="0.2">
      <c r="A4" s="218" t="s">
        <v>190</v>
      </c>
      <c r="B4" s="219" t="s">
        <v>191</v>
      </c>
      <c r="C4" s="220">
        <v>3</v>
      </c>
    </row>
    <row r="5" spans="1:3" s="215" customFormat="1" ht="25.5" x14ac:dyDescent="0.2">
      <c r="A5" s="218" t="s">
        <v>192</v>
      </c>
      <c r="B5" s="218" t="s">
        <v>193</v>
      </c>
      <c r="C5" s="220">
        <v>3</v>
      </c>
    </row>
    <row r="6" spans="1:3" s="215" customFormat="1" ht="15" customHeight="1" x14ac:dyDescent="0.2">
      <c r="A6" s="218" t="s">
        <v>267</v>
      </c>
      <c r="B6" s="219" t="s">
        <v>194</v>
      </c>
      <c r="C6" s="220">
        <v>3</v>
      </c>
    </row>
    <row r="7" spans="1:3" s="215" customFormat="1" ht="15" customHeight="1" x14ac:dyDescent="0.2">
      <c r="A7" s="218" t="s">
        <v>195</v>
      </c>
      <c r="B7" s="218" t="s">
        <v>196</v>
      </c>
      <c r="C7" s="220">
        <v>3</v>
      </c>
    </row>
    <row r="8" spans="1:3" s="215" customFormat="1" ht="15" customHeight="1" x14ac:dyDescent="0.2">
      <c r="A8" s="218" t="s">
        <v>265</v>
      </c>
      <c r="B8" s="218" t="s">
        <v>197</v>
      </c>
      <c r="C8" s="220">
        <v>3</v>
      </c>
    </row>
    <row r="9" spans="1:3" s="215" customFormat="1" ht="15" customHeight="1" x14ac:dyDescent="0.2">
      <c r="A9" s="218" t="s">
        <v>198</v>
      </c>
      <c r="B9" s="218" t="s">
        <v>199</v>
      </c>
      <c r="C9" s="220">
        <v>3</v>
      </c>
    </row>
    <row r="10" spans="1:3" s="215" customFormat="1" ht="15" customHeight="1" x14ac:dyDescent="0.2">
      <c r="A10" s="218" t="s">
        <v>200</v>
      </c>
      <c r="B10" s="218" t="s">
        <v>201</v>
      </c>
      <c r="C10" s="220">
        <v>3</v>
      </c>
    </row>
    <row r="11" spans="1:3" s="215" customFormat="1" ht="15" customHeight="1" x14ac:dyDescent="0.2"/>
    <row r="12" spans="1:3" s="215" customFormat="1" ht="12.75" x14ac:dyDescent="0.2"/>
    <row r="13" spans="1:3" s="215" customFormat="1" ht="19.5" thickBot="1" x14ac:dyDescent="0.35">
      <c r="A13" s="243" t="s">
        <v>94</v>
      </c>
      <c r="B13" s="243"/>
      <c r="C13" s="243"/>
    </row>
    <row r="14" spans="1:3" s="215" customFormat="1" ht="15" customHeight="1" thickTop="1" thickBot="1" x14ac:dyDescent="0.3">
      <c r="A14" s="214" t="s">
        <v>188</v>
      </c>
      <c r="B14" s="221" t="s">
        <v>202</v>
      </c>
      <c r="C14" s="214" t="s">
        <v>37</v>
      </c>
    </row>
    <row r="15" spans="1:3" s="215" customFormat="1" ht="15" customHeight="1" x14ac:dyDescent="0.2">
      <c r="A15" s="218" t="s">
        <v>203</v>
      </c>
      <c r="B15" s="222" t="s">
        <v>125</v>
      </c>
      <c r="C15" s="220">
        <v>3</v>
      </c>
    </row>
    <row r="16" spans="1:3" s="215" customFormat="1" ht="15" customHeight="1" x14ac:dyDescent="0.2">
      <c r="A16" s="218" t="s">
        <v>204</v>
      </c>
      <c r="B16" s="222" t="s">
        <v>126</v>
      </c>
      <c r="C16" s="220">
        <v>3</v>
      </c>
    </row>
    <row r="17" spans="1:3" s="215" customFormat="1" ht="15" customHeight="1" x14ac:dyDescent="0.2">
      <c r="A17" s="218" t="s">
        <v>205</v>
      </c>
      <c r="B17" s="219" t="s">
        <v>206</v>
      </c>
      <c r="C17" s="220">
        <v>3</v>
      </c>
    </row>
    <row r="18" spans="1:3" s="215" customFormat="1" ht="15" customHeight="1" x14ac:dyDescent="0.2">
      <c r="A18" s="218" t="s">
        <v>207</v>
      </c>
      <c r="B18" s="222" t="s">
        <v>127</v>
      </c>
      <c r="C18" s="220">
        <v>3</v>
      </c>
    </row>
    <row r="19" spans="1:3" s="215" customFormat="1" ht="15" customHeight="1" x14ac:dyDescent="0.2">
      <c r="A19" s="218" t="s">
        <v>208</v>
      </c>
      <c r="B19" s="219" t="s">
        <v>93</v>
      </c>
      <c r="C19" s="220">
        <v>3</v>
      </c>
    </row>
    <row r="20" spans="1:3" s="215" customFormat="1" ht="15" customHeight="1" x14ac:dyDescent="0.2">
      <c r="A20" s="218" t="s">
        <v>209</v>
      </c>
      <c r="B20" s="219"/>
      <c r="C20" s="220">
        <v>3</v>
      </c>
    </row>
    <row r="21" spans="1:3" s="215" customFormat="1" ht="12.75" x14ac:dyDescent="0.2">
      <c r="A21" s="218" t="s">
        <v>266</v>
      </c>
      <c r="B21" s="222" t="s">
        <v>226</v>
      </c>
      <c r="C21" s="220">
        <v>3</v>
      </c>
    </row>
    <row r="22" spans="1:3" s="223" customFormat="1" ht="15" customHeight="1" x14ac:dyDescent="0.25">
      <c r="A22" s="218" t="s">
        <v>210</v>
      </c>
      <c r="B22" s="219" t="s">
        <v>211</v>
      </c>
      <c r="C22" s="220">
        <v>3</v>
      </c>
    </row>
    <row r="23" spans="1:3" s="215" customFormat="1" ht="15" customHeight="1" x14ac:dyDescent="0.2">
      <c r="A23" s="218" t="s">
        <v>212</v>
      </c>
      <c r="B23" s="219"/>
      <c r="C23" s="220">
        <v>3</v>
      </c>
    </row>
    <row r="24" spans="1:3" s="215" customFormat="1" ht="15" customHeight="1" x14ac:dyDescent="0.2">
      <c r="A24" s="224" t="s">
        <v>263</v>
      </c>
      <c r="B24" s="222" t="s">
        <v>128</v>
      </c>
      <c r="C24" s="225">
        <v>3</v>
      </c>
    </row>
    <row r="25" spans="1:3" s="215" customFormat="1" ht="15" customHeight="1" x14ac:dyDescent="0.2">
      <c r="A25" s="218" t="s">
        <v>264</v>
      </c>
      <c r="B25" s="226" t="s">
        <v>129</v>
      </c>
      <c r="C25" s="220">
        <v>3</v>
      </c>
    </row>
    <row r="26" spans="1:3" s="215" customFormat="1" ht="15" customHeight="1" x14ac:dyDescent="0.2">
      <c r="A26" s="218" t="s">
        <v>213</v>
      </c>
      <c r="B26" s="222" t="s">
        <v>130</v>
      </c>
      <c r="C26" s="220">
        <v>3</v>
      </c>
    </row>
    <row r="27" spans="1:3" s="215" customFormat="1" ht="15" customHeight="1" x14ac:dyDescent="0.2">
      <c r="A27" s="218" t="s">
        <v>214</v>
      </c>
      <c r="B27" s="219" t="s">
        <v>215</v>
      </c>
      <c r="C27" s="220">
        <v>3</v>
      </c>
    </row>
    <row r="28" spans="1:3" s="215" customFormat="1" ht="15" customHeight="1" x14ac:dyDescent="0.2">
      <c r="A28" s="218" t="s">
        <v>216</v>
      </c>
      <c r="B28" s="219"/>
      <c r="C28" s="220">
        <v>3</v>
      </c>
    </row>
    <row r="29" spans="1:3" s="215" customFormat="1" ht="15" customHeight="1" x14ac:dyDescent="0.2">
      <c r="A29" s="218" t="s">
        <v>217</v>
      </c>
      <c r="B29" s="222" t="s">
        <v>131</v>
      </c>
      <c r="C29" s="220">
        <v>3</v>
      </c>
    </row>
    <row r="30" spans="1:3" s="215" customFormat="1" ht="15" customHeight="1" x14ac:dyDescent="0.2">
      <c r="A30" s="218" t="s">
        <v>218</v>
      </c>
      <c r="B30" s="219"/>
      <c r="C30" s="220">
        <v>3</v>
      </c>
    </row>
    <row r="31" spans="1:3" s="215" customFormat="1" ht="15" customHeight="1" x14ac:dyDescent="0.2">
      <c r="A31" s="218" t="s">
        <v>219</v>
      </c>
      <c r="B31" s="219"/>
      <c r="C31" s="220">
        <v>3</v>
      </c>
    </row>
    <row r="32" spans="1:3" ht="15" customHeight="1" x14ac:dyDescent="0.25">
      <c r="A32" s="218" t="s">
        <v>220</v>
      </c>
      <c r="B32" s="219" t="s">
        <v>227</v>
      </c>
      <c r="C32" s="220">
        <v>3</v>
      </c>
    </row>
    <row r="33" spans="1:3" ht="15" customHeight="1" x14ac:dyDescent="0.25">
      <c r="A33" s="218" t="s">
        <v>221</v>
      </c>
      <c r="B33" s="219"/>
      <c r="C33" s="220">
        <v>3</v>
      </c>
    </row>
    <row r="34" spans="1:3" ht="15" customHeight="1" x14ac:dyDescent="0.25">
      <c r="A34" s="218" t="s">
        <v>222</v>
      </c>
      <c r="B34" s="219" t="s">
        <v>228</v>
      </c>
      <c r="C34" s="220">
        <v>3</v>
      </c>
    </row>
    <row r="35" spans="1:3" ht="15" customHeight="1" x14ac:dyDescent="0.25">
      <c r="A35" s="218" t="s">
        <v>223</v>
      </c>
      <c r="B35" s="222" t="s">
        <v>133</v>
      </c>
      <c r="C35" s="220">
        <v>3</v>
      </c>
    </row>
    <row r="36" spans="1:3" ht="15" customHeight="1" x14ac:dyDescent="0.25">
      <c r="A36" s="224" t="s">
        <v>224</v>
      </c>
      <c r="B36" s="222" t="s">
        <v>132</v>
      </c>
      <c r="C36" s="225">
        <v>3</v>
      </c>
    </row>
    <row r="37" spans="1:3" ht="15" customHeight="1" x14ac:dyDescent="0.25">
      <c r="A37" s="218" t="s">
        <v>225</v>
      </c>
      <c r="B37" s="222" t="s">
        <v>126</v>
      </c>
      <c r="C37" s="220">
        <v>3</v>
      </c>
    </row>
    <row r="38" spans="1:3" ht="15" customHeight="1" x14ac:dyDescent="0.25"/>
    <row r="102" spans="1:1" x14ac:dyDescent="0.25">
      <c r="A102" s="215"/>
    </row>
  </sheetData>
  <mergeCells count="3">
    <mergeCell ref="A13:C13"/>
    <mergeCell ref="A1:C1"/>
    <mergeCell ref="A2:C2"/>
  </mergeCells>
  <pageMargins left="0.25" right="0.25" top="0.25" bottom="0.25" header="0.5" footer="0.5"/>
  <pageSetup scale="2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F33"/>
  <sheetViews>
    <sheetView zoomScaleNormal="100" workbookViewId="0">
      <selection sqref="A1:C1"/>
    </sheetView>
  </sheetViews>
  <sheetFormatPr defaultRowHeight="15" x14ac:dyDescent="0.25"/>
  <cols>
    <col min="1" max="1" width="15.42578125" customWidth="1"/>
    <col min="2" max="2" width="57.140625" customWidth="1"/>
    <col min="3" max="3" width="9.140625" style="128"/>
  </cols>
  <sheetData>
    <row r="1" spans="1:6" ht="15.75" x14ac:dyDescent="0.25">
      <c r="A1" s="249" t="s">
        <v>56</v>
      </c>
      <c r="B1" s="249"/>
      <c r="C1" s="249"/>
    </row>
    <row r="2" spans="1:6" ht="9.75" customHeight="1" x14ac:dyDescent="0.25">
      <c r="A2" s="250"/>
      <c r="B2" s="250"/>
      <c r="C2" s="250"/>
    </row>
    <row r="3" spans="1:6" ht="45.75" customHeight="1" x14ac:dyDescent="0.25">
      <c r="A3" s="251" t="s">
        <v>57</v>
      </c>
      <c r="B3" s="251"/>
      <c r="C3" s="251"/>
    </row>
    <row r="4" spans="1:6" x14ac:dyDescent="0.25">
      <c r="A4" s="252"/>
      <c r="B4" s="252"/>
      <c r="C4" s="252"/>
    </row>
    <row r="5" spans="1:6" x14ac:dyDescent="0.25">
      <c r="A5" s="253" t="s">
        <v>58</v>
      </c>
      <c r="B5" s="253"/>
      <c r="C5" s="253"/>
    </row>
    <row r="6" spans="1:6" x14ac:dyDescent="0.25">
      <c r="A6" s="121" t="s">
        <v>59</v>
      </c>
      <c r="B6" s="121" t="s">
        <v>36</v>
      </c>
      <c r="C6" s="122" t="s">
        <v>37</v>
      </c>
    </row>
    <row r="7" spans="1:6" x14ac:dyDescent="0.25">
      <c r="A7" s="123" t="s">
        <v>187</v>
      </c>
      <c r="B7" s="123" t="s">
        <v>229</v>
      </c>
      <c r="C7" s="124">
        <v>4</v>
      </c>
    </row>
    <row r="8" spans="1:6" x14ac:dyDescent="0.25">
      <c r="A8" s="123" t="s">
        <v>79</v>
      </c>
      <c r="B8" s="123" t="s">
        <v>230</v>
      </c>
      <c r="C8" s="124">
        <v>3</v>
      </c>
    </row>
    <row r="9" spans="1:6" x14ac:dyDescent="0.25">
      <c r="A9" s="123" t="s">
        <v>231</v>
      </c>
      <c r="B9" s="123" t="s">
        <v>232</v>
      </c>
      <c r="C9" s="124">
        <v>2</v>
      </c>
    </row>
    <row r="10" spans="1:6" x14ac:dyDescent="0.25">
      <c r="A10" s="123" t="s">
        <v>233</v>
      </c>
      <c r="B10" s="123" t="s">
        <v>234</v>
      </c>
      <c r="C10" s="124">
        <v>1</v>
      </c>
    </row>
    <row r="11" spans="1:6" x14ac:dyDescent="0.25">
      <c r="A11" s="123" t="s">
        <v>235</v>
      </c>
      <c r="B11" s="123" t="s">
        <v>236</v>
      </c>
      <c r="C11" s="124">
        <v>1</v>
      </c>
    </row>
    <row r="12" spans="1:6" x14ac:dyDescent="0.25">
      <c r="A12" s="123" t="s">
        <v>237</v>
      </c>
      <c r="B12" s="123" t="s">
        <v>238</v>
      </c>
      <c r="C12" s="124">
        <v>1</v>
      </c>
    </row>
    <row r="13" spans="1:6" x14ac:dyDescent="0.25">
      <c r="A13" s="123" t="s">
        <v>239</v>
      </c>
      <c r="B13" s="123" t="s">
        <v>240</v>
      </c>
      <c r="C13" s="124">
        <v>1</v>
      </c>
    </row>
    <row r="14" spans="1:6" x14ac:dyDescent="0.25">
      <c r="A14" s="123" t="s">
        <v>241</v>
      </c>
      <c r="B14" s="123" t="s">
        <v>242</v>
      </c>
      <c r="C14" s="124">
        <v>3</v>
      </c>
    </row>
    <row r="15" spans="1:6" x14ac:dyDescent="0.25">
      <c r="A15" s="123" t="s">
        <v>243</v>
      </c>
      <c r="B15" s="123" t="s">
        <v>244</v>
      </c>
      <c r="C15" s="124">
        <v>3</v>
      </c>
      <c r="F15" s="227"/>
    </row>
    <row r="16" spans="1:6" x14ac:dyDescent="0.25">
      <c r="A16" s="123" t="s">
        <v>245</v>
      </c>
      <c r="B16" s="123" t="s">
        <v>246</v>
      </c>
      <c r="C16" s="124">
        <v>3</v>
      </c>
    </row>
    <row r="17" spans="1:3" x14ac:dyDescent="0.25">
      <c r="A17" s="123" t="s">
        <v>247</v>
      </c>
      <c r="B17" s="123" t="s">
        <v>248</v>
      </c>
      <c r="C17" s="124">
        <v>3</v>
      </c>
    </row>
    <row r="18" spans="1:3" x14ac:dyDescent="0.25">
      <c r="A18" s="123" t="s">
        <v>249</v>
      </c>
      <c r="B18" s="123" t="s">
        <v>250</v>
      </c>
      <c r="C18" s="124">
        <v>3</v>
      </c>
    </row>
    <row r="19" spans="1:3" x14ac:dyDescent="0.25">
      <c r="A19" s="228" t="s">
        <v>251</v>
      </c>
      <c r="B19" s="228" t="s">
        <v>252</v>
      </c>
      <c r="C19" s="124">
        <v>3</v>
      </c>
    </row>
    <row r="20" spans="1:3" x14ac:dyDescent="0.25">
      <c r="A20" s="228" t="s">
        <v>253</v>
      </c>
      <c r="B20" s="228" t="s">
        <v>254</v>
      </c>
      <c r="C20" s="124">
        <v>3</v>
      </c>
    </row>
    <row r="21" spans="1:3" x14ac:dyDescent="0.25">
      <c r="A21" s="228" t="s">
        <v>255</v>
      </c>
      <c r="B21" s="228" t="s">
        <v>256</v>
      </c>
      <c r="C21" s="124">
        <v>3</v>
      </c>
    </row>
    <row r="23" spans="1:3" x14ac:dyDescent="0.25">
      <c r="A23" s="253" t="s">
        <v>60</v>
      </c>
      <c r="B23" s="253"/>
      <c r="C23" s="253"/>
    </row>
    <row r="24" spans="1:3" x14ac:dyDescent="0.25">
      <c r="A24" s="121" t="s">
        <v>59</v>
      </c>
      <c r="B24" s="121" t="s">
        <v>36</v>
      </c>
      <c r="C24" s="122" t="s">
        <v>37</v>
      </c>
    </row>
    <row r="25" spans="1:3" x14ac:dyDescent="0.25">
      <c r="A25" s="123" t="s">
        <v>61</v>
      </c>
      <c r="B25" s="123" t="s">
        <v>62</v>
      </c>
      <c r="C25" s="124">
        <v>2</v>
      </c>
    </row>
    <row r="26" spans="1:3" x14ac:dyDescent="0.25">
      <c r="A26" s="123" t="s">
        <v>63</v>
      </c>
      <c r="B26" s="123" t="s">
        <v>64</v>
      </c>
      <c r="C26" s="124">
        <v>2</v>
      </c>
    </row>
    <row r="27" spans="1:3" x14ac:dyDescent="0.25">
      <c r="A27" s="123" t="s">
        <v>65</v>
      </c>
      <c r="B27" s="123" t="s">
        <v>66</v>
      </c>
      <c r="C27" s="124">
        <v>1</v>
      </c>
    </row>
    <row r="28" spans="1:3" x14ac:dyDescent="0.25">
      <c r="A28" s="123" t="s">
        <v>67</v>
      </c>
      <c r="B28" s="123" t="s">
        <v>68</v>
      </c>
      <c r="C28" s="124">
        <v>1</v>
      </c>
    </row>
    <row r="30" spans="1:3" x14ac:dyDescent="0.25">
      <c r="A30" s="245" t="s">
        <v>69</v>
      </c>
      <c r="B30" s="245"/>
      <c r="C30" s="245"/>
    </row>
    <row r="31" spans="1:3" ht="135.75" customHeight="1" x14ac:dyDescent="0.25">
      <c r="A31" s="246" t="s">
        <v>70</v>
      </c>
      <c r="B31" s="247"/>
      <c r="C31" s="248"/>
    </row>
    <row r="32" spans="1:3" ht="20.25" customHeight="1" x14ac:dyDescent="0.25">
      <c r="A32" s="125" t="s">
        <v>71</v>
      </c>
      <c r="B32" s="126"/>
      <c r="C32" s="127"/>
    </row>
    <row r="33" spans="1:1" customFormat="1" ht="24.75" customHeight="1" x14ac:dyDescent="0.25">
      <c r="A33" t="s">
        <v>257</v>
      </c>
    </row>
  </sheetData>
  <mergeCells count="8">
    <mergeCell ref="A30:C30"/>
    <mergeCell ref="A31:C31"/>
    <mergeCell ref="A1:C1"/>
    <mergeCell ref="A2:C2"/>
    <mergeCell ref="A3:C3"/>
    <mergeCell ref="A4:C4"/>
    <mergeCell ref="A5:C5"/>
    <mergeCell ref="A23:C23"/>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microsoft.com/office/2006/metadata/properties"/>
    <ds:schemaRef ds:uri="http://www.w3.org/XML/1998/namespace"/>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1147C08C-7F6E-4A20-AC00-F575002AF0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Animal Science - Bus &amp; Prod</vt:lpstr>
      <vt:lpstr>COURSE OPTIONS Reference</vt:lpstr>
      <vt:lpstr>Course Options - No Prereqs</vt:lpstr>
      <vt:lpstr>'Animal Science - Bus &amp; Prod'!Print_Area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2015-04-24T15:20:35Z</cp:lastPrinted>
  <dcterms:created xsi:type="dcterms:W3CDTF">2011-09-23T19:24:55Z</dcterms:created>
  <dcterms:modified xsi:type="dcterms:W3CDTF">2015-06-03T21:16:46Z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